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629"/>
  </bookViews>
  <sheets>
    <sheet name="1-Tomislavci-Pačir" sheetId="1" r:id="rId1"/>
    <sheet name="1А-Krivaja-G.Rogatica" sheetId="2" r:id="rId2"/>
    <sheet name="2-Bajša-Srednji Salaš" sheetId="3" r:id="rId3"/>
    <sheet name="3-M.Beograd-Karađorđevo" sheetId="4" r:id="rId4"/>
    <sheet name="4-Novo Orahovo" sheetId="5" r:id="rId5"/>
    <sheet name="4А-Mićunovo" sheetId="6" r:id="rId6"/>
    <sheet name="5-Kavilo" sheetId="7" r:id="rId7"/>
    <sheet name="км" sheetId="8" r:id="rId8"/>
  </sheets>
  <calcPr calcId="124519"/>
</workbook>
</file>

<file path=xl/calcChain.xml><?xml version="1.0" encoding="utf-8"?>
<calcChain xmlns="http://schemas.openxmlformats.org/spreadsheetml/2006/main">
  <c r="E12" i="8"/>
  <c r="D12"/>
  <c r="C12"/>
  <c r="K49" i="7"/>
  <c r="M46"/>
  <c r="K45"/>
  <c r="M42"/>
  <c r="K42"/>
  <c r="M38"/>
  <c r="K38"/>
  <c r="M34"/>
  <c r="K34"/>
  <c r="K26"/>
  <c r="V21"/>
  <c r="U21"/>
  <c r="U20" s="1"/>
  <c r="U19" s="1"/>
  <c r="U18" s="1"/>
  <c r="U17" s="1"/>
  <c r="U15" s="1"/>
  <c r="U14" s="1"/>
  <c r="U13" s="1"/>
  <c r="U12" s="1"/>
  <c r="U11" s="1"/>
  <c r="U10" s="1"/>
  <c r="U9" s="1"/>
  <c r="U6" s="1"/>
  <c r="T21"/>
  <c r="T20" s="1"/>
  <c r="T19" s="1"/>
  <c r="T18" s="1"/>
  <c r="T17" s="1"/>
  <c r="T15" s="1"/>
  <c r="T14" s="1"/>
  <c r="T13" s="1"/>
  <c r="T12" s="1"/>
  <c r="T11" s="1"/>
  <c r="T10" s="1"/>
  <c r="T9" s="1"/>
  <c r="T6" s="1"/>
  <c r="S21"/>
  <c r="S20" s="1"/>
  <c r="S19" s="1"/>
  <c r="S18" s="1"/>
  <c r="S17" s="1"/>
  <c r="S15" s="1"/>
  <c r="S14" s="1"/>
  <c r="S13" s="1"/>
  <c r="S12" s="1"/>
  <c r="S11" s="1"/>
  <c r="S10" s="1"/>
  <c r="S9" s="1"/>
  <c r="S8" s="1"/>
  <c r="S6" s="1"/>
  <c r="R21"/>
  <c r="R20" s="1"/>
  <c r="R19" s="1"/>
  <c r="R18" s="1"/>
  <c r="R17" s="1"/>
  <c r="Q21"/>
  <c r="P21"/>
  <c r="V20"/>
  <c r="V19" s="1"/>
  <c r="V18" s="1"/>
  <c r="V17" s="1"/>
  <c r="V15" s="1"/>
  <c r="V14" s="1"/>
  <c r="V13" s="1"/>
  <c r="V12" s="1"/>
  <c r="V11" s="1"/>
  <c r="V10" s="1"/>
  <c r="V9" s="1"/>
  <c r="V6" s="1"/>
  <c r="Q20"/>
  <c r="Q19" s="1"/>
  <c r="Q18" s="1"/>
  <c r="Q17" s="1"/>
  <c r="Q15" s="1"/>
  <c r="Q14" s="1"/>
  <c r="Q13" s="1"/>
  <c r="Q12" s="1"/>
  <c r="Q11" s="1"/>
  <c r="Q10" s="1"/>
  <c r="Q9" s="1"/>
  <c r="Q8" s="1"/>
  <c r="Q6" s="1"/>
  <c r="P20"/>
  <c r="P19" s="1"/>
  <c r="P18" s="1"/>
  <c r="P17" s="1"/>
  <c r="P15" s="1"/>
  <c r="P14" s="1"/>
  <c r="P13" s="1"/>
  <c r="P12" s="1"/>
  <c r="P11" s="1"/>
  <c r="P10" s="1"/>
  <c r="P9" s="1"/>
  <c r="H9"/>
  <c r="H10" s="1"/>
  <c r="H11" s="1"/>
  <c r="H12" s="1"/>
  <c r="H13" s="1"/>
  <c r="H14" s="1"/>
  <c r="H15" s="1"/>
  <c r="H17" s="1"/>
  <c r="H18" s="1"/>
  <c r="H19" s="1"/>
  <c r="H20" s="1"/>
  <c r="H21" s="1"/>
  <c r="H22" s="1"/>
  <c r="G9"/>
  <c r="G10" s="1"/>
  <c r="G11" s="1"/>
  <c r="G12" s="1"/>
  <c r="G13" s="1"/>
  <c r="G14" s="1"/>
  <c r="G15" s="1"/>
  <c r="G17" s="1"/>
  <c r="G18" s="1"/>
  <c r="G19" s="1"/>
  <c r="G20" s="1"/>
  <c r="G21" s="1"/>
  <c r="G22" s="1"/>
  <c r="B9"/>
  <c r="B10" s="1"/>
  <c r="B11" s="1"/>
  <c r="B12" s="1"/>
  <c r="B13" s="1"/>
  <c r="B14" s="1"/>
  <c r="B15" s="1"/>
  <c r="H8"/>
  <c r="G8"/>
  <c r="F8"/>
  <c r="F9" s="1"/>
  <c r="F10" s="1"/>
  <c r="F11" s="1"/>
  <c r="F12" s="1"/>
  <c r="F13" s="1"/>
  <c r="F14" s="1"/>
  <c r="F15" s="1"/>
  <c r="F17" s="1"/>
  <c r="F18" s="1"/>
  <c r="F19" s="1"/>
  <c r="F20" s="1"/>
  <c r="F21" s="1"/>
  <c r="F22" s="1"/>
  <c r="E8"/>
  <c r="E9" s="1"/>
  <c r="E10" s="1"/>
  <c r="E11" s="1"/>
  <c r="E12" s="1"/>
  <c r="E13" s="1"/>
  <c r="E14" s="1"/>
  <c r="E15" s="1"/>
  <c r="E17" s="1"/>
  <c r="E18" s="1"/>
  <c r="E19" s="1"/>
  <c r="E20" s="1"/>
  <c r="E21" s="1"/>
  <c r="E22" s="1"/>
  <c r="D8"/>
  <c r="D9" s="1"/>
  <c r="D10" s="1"/>
  <c r="D11" s="1"/>
  <c r="D12" s="1"/>
  <c r="D13" s="1"/>
  <c r="D14" s="1"/>
  <c r="D15" s="1"/>
  <c r="D17" s="1"/>
  <c r="D18" s="1"/>
  <c r="D19" s="1"/>
  <c r="D20" s="1"/>
  <c r="D21" s="1"/>
  <c r="D22" s="1"/>
  <c r="C8"/>
  <c r="C9" s="1"/>
  <c r="C10" s="1"/>
  <c r="C11" s="1"/>
  <c r="C12" s="1"/>
  <c r="C13" s="1"/>
  <c r="C14" s="1"/>
  <c r="C15" s="1"/>
  <c r="C17" s="1"/>
  <c r="C18" s="1"/>
  <c r="C19" s="1"/>
  <c r="C20" s="1"/>
  <c r="C21" s="1"/>
  <c r="C22" s="1"/>
  <c r="P6" l="1"/>
  <c r="P8"/>
  <c r="P7" s="1"/>
  <c r="R15"/>
  <c r="R14" s="1"/>
  <c r="R13" s="1"/>
  <c r="R12" s="1"/>
  <c r="R11" s="1"/>
  <c r="R10" s="1"/>
  <c r="R9" s="1"/>
  <c r="R6" s="1"/>
  <c r="R16"/>
  <c r="B16"/>
  <c r="B17"/>
  <c r="B18" s="1"/>
  <c r="B19" s="1"/>
  <c r="B20" s="1"/>
  <c r="B21" s="1"/>
  <c r="B22" s="1"/>
  <c r="C7" i="8" l="1"/>
  <c r="C10"/>
  <c r="C9"/>
  <c r="C8" l="1"/>
  <c r="C11"/>
  <c r="N13" i="3"/>
  <c r="N12" s="1"/>
  <c r="N11" s="1"/>
  <c r="N10" s="1"/>
  <c r="N9" s="1"/>
  <c r="N8" s="1"/>
  <c r="G9"/>
  <c r="G10" s="1"/>
  <c r="G11" s="1"/>
  <c r="G12" s="1"/>
  <c r="G13" s="1"/>
  <c r="G14" s="1"/>
  <c r="E10" i="2" l="1"/>
  <c r="E11" s="1"/>
  <c r="E12" s="1"/>
  <c r="E13" s="1"/>
  <c r="E14" s="1"/>
  <c r="E15" s="1"/>
  <c r="E16" s="1"/>
  <c r="E17" s="1"/>
  <c r="E18" s="1"/>
  <c r="E19" s="1"/>
  <c r="C11" i="1"/>
  <c r="C12" s="1"/>
  <c r="C14" s="1"/>
  <c r="C19" l="1"/>
  <c r="C20" s="1"/>
  <c r="C21" s="1"/>
  <c r="C22" s="1"/>
  <c r="C23" s="1"/>
  <c r="C15"/>
  <c r="C18" s="1"/>
  <c r="N24" l="1"/>
  <c r="N22" s="1"/>
  <c r="N21" s="1"/>
  <c r="N20" s="1"/>
  <c r="N19" s="1"/>
  <c r="N18" s="1"/>
  <c r="N16" s="1"/>
  <c r="N23" l="1"/>
  <c r="C6" i="8" l="1"/>
  <c r="C13" s="1"/>
  <c r="C14" s="1"/>
  <c r="L18" i="2" l="1"/>
  <c r="L17" s="1"/>
  <c r="L16" s="1"/>
  <c r="L15" s="1"/>
  <c r="L14" s="1"/>
  <c r="L13" s="1"/>
  <c r="L12" s="1"/>
  <c r="L11" s="1"/>
  <c r="L10" s="1"/>
  <c r="L9" s="1"/>
  <c r="K13" i="3"/>
  <c r="K12" s="1"/>
  <c r="K18" i="2" l="1"/>
  <c r="K17" s="1"/>
  <c r="K16" s="1"/>
  <c r="K15" s="1"/>
  <c r="K14" s="1"/>
  <c r="K13" s="1"/>
  <c r="K12" s="1"/>
  <c r="K11" s="1"/>
  <c r="K10" s="1"/>
  <c r="K9" s="1"/>
  <c r="K11" i="3" l="1"/>
  <c r="L10" i="6"/>
  <c r="L9" s="1"/>
  <c r="L8" s="1"/>
  <c r="K14" i="4"/>
  <c r="K13" s="1"/>
  <c r="K12" s="1"/>
  <c r="K11" s="1"/>
  <c r="K10" s="1"/>
  <c r="K9" s="1"/>
  <c r="K7" s="1"/>
  <c r="B9" i="5"/>
  <c r="N16"/>
  <c r="N15" s="1"/>
  <c r="N14" s="1"/>
  <c r="N13" s="1"/>
  <c r="N12" s="1"/>
  <c r="N11" s="1"/>
  <c r="N10" s="1"/>
  <c r="N9" s="1"/>
  <c r="N6" s="1"/>
  <c r="L7" i="6" l="1"/>
  <c r="L6" s="1"/>
  <c r="B10" i="5"/>
  <c r="B11" s="1"/>
  <c r="B12" s="1"/>
  <c r="B13" s="1"/>
  <c r="B14" s="1"/>
  <c r="B15" s="1"/>
  <c r="B16" s="1"/>
  <c r="B17" s="1"/>
  <c r="C8" i="4" l="1"/>
  <c r="M16" i="5"/>
  <c r="M15" s="1"/>
  <c r="M14" s="1"/>
  <c r="M13" s="1"/>
  <c r="M12" s="1"/>
  <c r="M11" s="1"/>
  <c r="M10" s="1"/>
  <c r="M9" s="1"/>
  <c r="M6" s="1"/>
  <c r="O13" i="3"/>
  <c r="O12" s="1"/>
  <c r="L13"/>
  <c r="L12" s="1"/>
  <c r="K10"/>
  <c r="K9" s="1"/>
  <c r="K8" s="1"/>
  <c r="C9"/>
  <c r="C10" s="1"/>
  <c r="C11" s="1"/>
  <c r="C12" s="1"/>
  <c r="C13" s="1"/>
  <c r="C14" s="1"/>
  <c r="O11" l="1"/>
  <c r="O10" s="1"/>
  <c r="O9" s="1"/>
  <c r="O8" s="1"/>
  <c r="E9" i="8"/>
  <c r="L11" i="3"/>
  <c r="L10" s="1"/>
  <c r="L9" s="1"/>
  <c r="L8" s="1"/>
  <c r="E11" i="8"/>
  <c r="E10"/>
  <c r="E7"/>
  <c r="E8"/>
  <c r="E6"/>
  <c r="Q24" i="1"/>
  <c r="Q22" s="1"/>
  <c r="Q21" s="1"/>
  <c r="Q20" s="1"/>
  <c r="Q19" s="1"/>
  <c r="Q18" s="1"/>
  <c r="Q13" s="1"/>
  <c r="Q12" s="1"/>
  <c r="Q11" s="1"/>
  <c r="Q10" s="1"/>
  <c r="P24"/>
  <c r="P22" s="1"/>
  <c r="P21" s="1"/>
  <c r="P20" s="1"/>
  <c r="P19" s="1"/>
  <c r="P18" s="1"/>
  <c r="F11"/>
  <c r="F12" s="1"/>
  <c r="F13" s="1"/>
  <c r="F18" s="1"/>
  <c r="F19" s="1"/>
  <c r="F20" s="1"/>
  <c r="F21" s="1"/>
  <c r="F22" s="1"/>
  <c r="F23" s="1"/>
  <c r="F24" s="1"/>
  <c r="F25" s="1"/>
  <c r="M24"/>
  <c r="M23" s="1"/>
  <c r="Q23" l="1"/>
  <c r="P23"/>
  <c r="P12"/>
  <c r="P11" s="1"/>
  <c r="P10" s="1"/>
  <c r="E14" i="8"/>
  <c r="M22" i="1"/>
  <c r="M21" s="1"/>
  <c r="M20" s="1"/>
  <c r="M19" s="1"/>
  <c r="M18" s="1"/>
  <c r="M13" l="1"/>
  <c r="M12" s="1"/>
  <c r="M11" s="1"/>
  <c r="M10" s="1"/>
  <c r="M9" s="1"/>
  <c r="D6" i="8" l="1"/>
  <c r="B11" i="1"/>
  <c r="O24"/>
  <c r="O23" s="1"/>
  <c r="L24"/>
  <c r="L23" s="1"/>
  <c r="K24"/>
  <c r="K23" s="1"/>
  <c r="J24"/>
  <c r="J23" s="1"/>
  <c r="H11"/>
  <c r="H12" s="1"/>
  <c r="H13" s="1"/>
  <c r="H18" s="1"/>
  <c r="H19" s="1"/>
  <c r="H20" s="1"/>
  <c r="H21" s="1"/>
  <c r="H22" s="1"/>
  <c r="H23" s="1"/>
  <c r="H24" s="1"/>
  <c r="H25" s="1"/>
  <c r="G11"/>
  <c r="G12" s="1"/>
  <c r="G13" s="1"/>
  <c r="G18" s="1"/>
  <c r="G19" s="1"/>
  <c r="G20" s="1"/>
  <c r="G21" s="1"/>
  <c r="G22" s="1"/>
  <c r="G23" s="1"/>
  <c r="G24" s="1"/>
  <c r="G25" s="1"/>
  <c r="E11"/>
  <c r="E12" s="1"/>
  <c r="E13" s="1"/>
  <c r="E18" s="1"/>
  <c r="D11"/>
  <c r="D12" s="1"/>
  <c r="D13" s="1"/>
  <c r="C24"/>
  <c r="C25" s="1"/>
  <c r="D7" i="8"/>
  <c r="J18" i="2"/>
  <c r="J17" s="1"/>
  <c r="J16" s="1"/>
  <c r="J15" s="1"/>
  <c r="J14" s="1"/>
  <c r="J13" s="1"/>
  <c r="J12" s="1"/>
  <c r="J11" s="1"/>
  <c r="J10" s="1"/>
  <c r="J9" s="1"/>
  <c r="I18"/>
  <c r="I17" s="1"/>
  <c r="I16" s="1"/>
  <c r="I15" s="1"/>
  <c r="I14" s="1"/>
  <c r="I13" s="1"/>
  <c r="I12" s="1"/>
  <c r="I11" s="1"/>
  <c r="I10" s="1"/>
  <c r="I9" s="1"/>
  <c r="H18"/>
  <c r="H17" s="1"/>
  <c r="H16" s="1"/>
  <c r="H15" s="1"/>
  <c r="H14" s="1"/>
  <c r="H13" s="1"/>
  <c r="H12" s="1"/>
  <c r="F10"/>
  <c r="F11" s="1"/>
  <c r="F12" s="1"/>
  <c r="F13" s="1"/>
  <c r="F14" s="1"/>
  <c r="F15" s="1"/>
  <c r="F16" s="1"/>
  <c r="F17" s="1"/>
  <c r="F18" s="1"/>
  <c r="F19" s="1"/>
  <c r="D10"/>
  <c r="D11" s="1"/>
  <c r="D12" s="1"/>
  <c r="D13" s="1"/>
  <c r="D14" s="1"/>
  <c r="D15" s="1"/>
  <c r="D16" s="1"/>
  <c r="D17" s="1"/>
  <c r="D18" s="1"/>
  <c r="D19" s="1"/>
  <c r="C10"/>
  <c r="C11" s="1"/>
  <c r="C12" s="1"/>
  <c r="C13" s="1"/>
  <c r="C14" s="1"/>
  <c r="C15" s="1"/>
  <c r="C16" s="1"/>
  <c r="C17" s="1"/>
  <c r="C18" s="1"/>
  <c r="C19" s="1"/>
  <c r="B10"/>
  <c r="B12" i="1" l="1"/>
  <c r="B14" s="1"/>
  <c r="B15" s="1"/>
  <c r="B16" s="1"/>
  <c r="B18" s="1"/>
  <c r="B19" s="1"/>
  <c r="B20" s="1"/>
  <c r="B21" s="1"/>
  <c r="B22" s="1"/>
  <c r="B23" s="1"/>
  <c r="B24" s="1"/>
  <c r="B25" s="1"/>
  <c r="D14"/>
  <c r="D15" s="1"/>
  <c r="B11" i="2"/>
  <c r="B12" s="1"/>
  <c r="B13" s="1"/>
  <c r="B14" s="1"/>
  <c r="B15" s="1"/>
  <c r="B16" s="1"/>
  <c r="B17" s="1"/>
  <c r="B18" s="1"/>
  <c r="B19" s="1"/>
  <c r="H11"/>
  <c r="H10" s="1"/>
  <c r="H9" s="1"/>
  <c r="H8" s="1"/>
  <c r="H7" s="1"/>
  <c r="E19" i="1"/>
  <c r="E20" s="1"/>
  <c r="E21" s="1"/>
  <c r="E22" s="1"/>
  <c r="E23" s="1"/>
  <c r="E24" s="1"/>
  <c r="E25" s="1"/>
  <c r="O22"/>
  <c r="O21" s="1"/>
  <c r="O20" s="1"/>
  <c r="O19" s="1"/>
  <c r="O18" s="1"/>
  <c r="J22"/>
  <c r="J21" s="1"/>
  <c r="J20" s="1"/>
  <c r="J19" s="1"/>
  <c r="J18" s="1"/>
  <c r="J13" s="1"/>
  <c r="J12" s="1"/>
  <c r="J11" s="1"/>
  <c r="J10" s="1"/>
  <c r="J8" s="1"/>
  <c r="J7" s="1"/>
  <c r="K22"/>
  <c r="K21" s="1"/>
  <c r="K20" s="1"/>
  <c r="K19" s="1"/>
  <c r="K18" s="1"/>
  <c r="K13" s="1"/>
  <c r="K12" s="1"/>
  <c r="L22"/>
  <c r="L21" s="1"/>
  <c r="L20" s="1"/>
  <c r="L19" s="1"/>
  <c r="L18" s="1"/>
  <c r="D8" i="8"/>
  <c r="M13" i="3"/>
  <c r="M12" s="1"/>
  <c r="J13"/>
  <c r="J12" s="1"/>
  <c r="H9"/>
  <c r="H10" s="1"/>
  <c r="H11" s="1"/>
  <c r="F9"/>
  <c r="F10" s="1"/>
  <c r="F11" s="1"/>
  <c r="E9"/>
  <c r="E10" s="1"/>
  <c r="E11" s="1"/>
  <c r="D9"/>
  <c r="D10" s="1"/>
  <c r="D11" s="1"/>
  <c r="D9" i="8"/>
  <c r="L14" i="4"/>
  <c r="L13" s="1"/>
  <c r="L12" s="1"/>
  <c r="J14"/>
  <c r="J13" s="1"/>
  <c r="I14"/>
  <c r="I13" s="1"/>
  <c r="I12" s="1"/>
  <c r="I11" s="1"/>
  <c r="I10" s="1"/>
  <c r="I9" s="1"/>
  <c r="I8" s="1"/>
  <c r="I7" s="1"/>
  <c r="H14"/>
  <c r="H13" s="1"/>
  <c r="H12" s="1"/>
  <c r="H11" s="1"/>
  <c r="H10" s="1"/>
  <c r="H9" s="1"/>
  <c r="H7" s="1"/>
  <c r="F9"/>
  <c r="F10" s="1"/>
  <c r="F11" s="1"/>
  <c r="F12" s="1"/>
  <c r="F13" s="1"/>
  <c r="F14" s="1"/>
  <c r="F15" s="1"/>
  <c r="B9"/>
  <c r="B10" s="1"/>
  <c r="B11" s="1"/>
  <c r="B12" s="1"/>
  <c r="B13" s="1"/>
  <c r="B14" s="1"/>
  <c r="B15" s="1"/>
  <c r="E8"/>
  <c r="E9" s="1"/>
  <c r="E10" s="1"/>
  <c r="E11" s="1"/>
  <c r="E12" s="1"/>
  <c r="E13" s="1"/>
  <c r="E14" s="1"/>
  <c r="E15" s="1"/>
  <c r="D8"/>
  <c r="D9" s="1"/>
  <c r="D10" s="1"/>
  <c r="D11" s="1"/>
  <c r="D12" s="1"/>
  <c r="D13" s="1"/>
  <c r="D14" s="1"/>
  <c r="D15" s="1"/>
  <c r="C9"/>
  <c r="C10" s="1"/>
  <c r="C11" s="1"/>
  <c r="C12" s="1"/>
  <c r="C13" s="1"/>
  <c r="C14" s="1"/>
  <c r="C15" s="1"/>
  <c r="C8" i="5"/>
  <c r="C9" s="1"/>
  <c r="C10" s="1"/>
  <c r="C11" s="1"/>
  <c r="C12" s="1"/>
  <c r="C13" s="1"/>
  <c r="C14" s="1"/>
  <c r="C15" s="1"/>
  <c r="C16" s="1"/>
  <c r="C17" s="1"/>
  <c r="D8"/>
  <c r="D9" s="1"/>
  <c r="D10" s="1"/>
  <c r="D11" s="1"/>
  <c r="D12" s="1"/>
  <c r="D13" s="1"/>
  <c r="D14" s="1"/>
  <c r="D15" s="1"/>
  <c r="D16" s="1"/>
  <c r="D17" s="1"/>
  <c r="E8"/>
  <c r="E9" s="1"/>
  <c r="E10" s="1"/>
  <c r="E11" s="1"/>
  <c r="E12" s="1"/>
  <c r="E13" s="1"/>
  <c r="E14" s="1"/>
  <c r="E15" s="1"/>
  <c r="E16" s="1"/>
  <c r="E17" s="1"/>
  <c r="F8"/>
  <c r="F9" s="1"/>
  <c r="F10" s="1"/>
  <c r="F11" s="1"/>
  <c r="F12" s="1"/>
  <c r="F13" s="1"/>
  <c r="F14" s="1"/>
  <c r="F15" s="1"/>
  <c r="F16" s="1"/>
  <c r="F17" s="1"/>
  <c r="G9"/>
  <c r="G10" s="1"/>
  <c r="G11" s="1"/>
  <c r="G12" s="1"/>
  <c r="G13" s="1"/>
  <c r="G14" s="1"/>
  <c r="G15" s="1"/>
  <c r="G16" s="1"/>
  <c r="G17" s="1"/>
  <c r="I16"/>
  <c r="I15" s="1"/>
  <c r="I14" s="1"/>
  <c r="I13" s="1"/>
  <c r="I12" s="1"/>
  <c r="I11" s="1"/>
  <c r="I10" s="1"/>
  <c r="I9" s="1"/>
  <c r="I7" s="1"/>
  <c r="J16"/>
  <c r="J15" s="1"/>
  <c r="J14" s="1"/>
  <c r="J13" s="1"/>
  <c r="J12" s="1"/>
  <c r="J11" s="1"/>
  <c r="J10" s="1"/>
  <c r="J9" s="1"/>
  <c r="K16"/>
  <c r="K15" s="1"/>
  <c r="K14" s="1"/>
  <c r="K13" s="1"/>
  <c r="K12" s="1"/>
  <c r="K11" s="1"/>
  <c r="K10" s="1"/>
  <c r="K9" s="1"/>
  <c r="L16"/>
  <c r="L15" s="1"/>
  <c r="L14" s="1"/>
  <c r="L13" s="1"/>
  <c r="L12" s="1"/>
  <c r="L11" s="1"/>
  <c r="L10" s="1"/>
  <c r="L9" s="1"/>
  <c r="D10" i="8"/>
  <c r="F9" i="6"/>
  <c r="F10" s="1"/>
  <c r="F11" s="1"/>
  <c r="O10"/>
  <c r="O9" s="1"/>
  <c r="O8" s="1"/>
  <c r="O6" s="1"/>
  <c r="N10"/>
  <c r="M10"/>
  <c r="M9" s="1"/>
  <c r="M8" s="1"/>
  <c r="M6" s="1"/>
  <c r="E8"/>
  <c r="E9" s="1"/>
  <c r="E10" s="1"/>
  <c r="D8"/>
  <c r="D9" s="1"/>
  <c r="C8"/>
  <c r="C9" s="1"/>
  <c r="B8"/>
  <c r="B9" s="1"/>
  <c r="B10" s="1"/>
  <c r="B11" s="1"/>
  <c r="D11" i="8" l="1"/>
  <c r="D13" s="1"/>
  <c r="D14" s="1"/>
  <c r="D17" i="1"/>
  <c r="D18" s="1"/>
  <c r="D19" s="1"/>
  <c r="D20" s="1"/>
  <c r="D21" s="1"/>
  <c r="D22" s="1"/>
  <c r="D23" s="1"/>
  <c r="D24" s="1"/>
  <c r="D25" s="1"/>
  <c r="J12" i="4"/>
  <c r="J11" s="1"/>
  <c r="J10" s="1"/>
  <c r="J9" s="1"/>
  <c r="J8" s="1"/>
  <c r="J7" s="1"/>
  <c r="N9" i="6"/>
  <c r="K6" i="5"/>
  <c r="J8"/>
  <c r="J6"/>
  <c r="H12" i="3"/>
  <c r="H13" s="1"/>
  <c r="H14" s="1"/>
  <c r="D12"/>
  <c r="D13" s="1"/>
  <c r="D14" s="1"/>
  <c r="F12"/>
  <c r="F13" s="1"/>
  <c r="F14" s="1"/>
  <c r="J11"/>
  <c r="J10" s="1"/>
  <c r="J9" s="1"/>
  <c r="J8" s="1"/>
  <c r="J7" s="1"/>
  <c r="O12" i="1"/>
  <c r="O11" s="1"/>
  <c r="O10" s="1"/>
  <c r="L15"/>
  <c r="L14" s="1"/>
  <c r="L13" s="1"/>
  <c r="L12" s="1"/>
  <c r="L11" s="1"/>
  <c r="L10" s="1"/>
  <c r="K11"/>
  <c r="K10" s="1"/>
  <c r="K9" s="1"/>
  <c r="M11" i="3"/>
  <c r="M10" s="1"/>
  <c r="M9" s="1"/>
  <c r="M8" s="1"/>
  <c r="E12"/>
  <c r="E13" s="1"/>
  <c r="E14" s="1"/>
  <c r="I6" i="5"/>
  <c r="L8"/>
  <c r="L6"/>
  <c r="L10" i="4"/>
  <c r="L9" s="1"/>
  <c r="L7" s="1"/>
  <c r="L11"/>
  <c r="C10" i="6"/>
  <c r="C11" s="1"/>
  <c r="D10"/>
  <c r="D11" s="1"/>
  <c r="E11"/>
  <c r="N6" l="1"/>
  <c r="N8"/>
</calcChain>
</file>

<file path=xl/comments1.xml><?xml version="1.0" encoding="utf-8"?>
<comments xmlns="http://schemas.openxmlformats.org/spreadsheetml/2006/main">
  <authors>
    <author>Author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N.Tesla završava u 11.55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N.Tesla završava u 13.30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N.Tesla završava u 17.45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OŠ N.Tesla gde čas počinje u 07.30</t>
        </r>
      </text>
    </comment>
    <comment ref="M1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OŠ N.Tesla za nulti čas</t>
        </r>
      </text>
    </comment>
    <comment ref="B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Prevozi đake iz OŠ u Krivaji za Bački Sokolac, Staru Moravicu i Pačir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Prevozi đake iz OŠ u Krivaji za Bački Sokolac, Staru Moravicu i Pačir</t>
        </r>
      </text>
    </comment>
    <comment ref="N1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prazan se vraća u Pačir na polazak u 14.00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vraća đake iz OŠ u Krivaji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u Pačiru počinje u 07.30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u St.Moravici završava u 12.30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u St.Moravici završava u 12.30</t>
        </r>
      </text>
    </comment>
    <comment ref="M2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u Pačiru završava u 11.55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OŠ u Staroj Moravici gde čas počinje u 07.15</t>
        </r>
      </text>
    </comment>
    <comment ref="L2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u Krivaji počinje čas u 08.00</t>
        </r>
      </text>
    </comment>
    <comment ref="M2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  <comment ref="O2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na traženje OŠ iz Pačira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ђаци из Б.Тополе и Б.Соколца у ОШ у Криваји
час почиње у 08.00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за средњошколце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за средњошколце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ОШ у Криваји завршава час у 11.25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ОШ у Криваји завршава час у 12.05 и 13.05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ОШ у Криваји завршава часове у 11.25 и 12.05</t>
        </r>
      </text>
    </comment>
    <comment ref="K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ОШ у Криваји завршава час у 13.05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за средњошколце
иде све до гараже Тополатранса и може да покупи још неке ђаке од а/с до пољпопривредне школе</t>
        </r>
      </text>
    </comment>
    <comment ref="I1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ђаци из Г.Рогатице у ОШ у Криваји
час почиње у 08.00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за средњошколце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F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 povratak iz B.Topole</t>
        </r>
      </text>
    </comment>
    <comment ref="H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završetak nastave u OŠ u Bajši u 12.25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završetak časa u OŠ u Bajši u 13.15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završetak nastave u OŠ u Panoniji u 11.25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  <comment ref="K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početak časova u OŠ u Panoniji u 07.00
a u OŠ u Bajši u 07.15</t>
        </r>
      </text>
    </comment>
    <comment ref="L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D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 I OŠ N.Tesla časovi do 13.30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N.Tesla završava časove u 11.55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N.Tesla završava časove u 13.30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N.Tesla završava časove u 17.45</t>
        </r>
      </text>
    </comment>
    <comment ref="J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nulti čas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N.Tesla počinje časove u 07.30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
za OŠ Čaki Lajoš
svraća u Mićunovo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OŠ Čaki Lajoš
svraća u Mićunovo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
svraća u Mićunovo</t>
        </r>
      </text>
    </comment>
    <comment ref="I1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svraća u Mićunovo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pogodan za radnike koji rade do 15.00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Čaki Lajoš, čas traje do 11.45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Čaki Lajoš, čas traje do 12.35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Čaki Lajoš, čas traje do 13.25</t>
        </r>
      </text>
    </comment>
    <comment ref="G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Čaki Lajoš, čas traje do 17.45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đaci iz Njegoševa u OŠ u Gunarošu, gde čas počinje u 07.10</t>
        </r>
      </text>
    </comment>
    <comment ref="S1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Čaki Lajoš
čas počinje u 13.30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u Gunarošu
 čas traje do 11.30 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u Gunarošu
 čas traje do 12.30 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u Gunarošu
 čas traje do 13.30 i do 14.00</t>
        </r>
      </text>
    </comment>
    <comment ref="R1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u Gunarošu
 čas traje do 11.30 </t>
        </r>
      </text>
    </comment>
    <comment ref="S1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u Gunarošu
 čas traje do 12.30 </t>
        </r>
      </text>
    </comment>
    <comment ref="T1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u Gunarošu
 čas traje do 13.30 </t>
        </r>
      </text>
    </comment>
    <comment ref="P2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</t>
        </r>
      </text>
    </comment>
    <comment ref="Q2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OŠ u Gunarošu
 čas počinje u 07.10 </t>
        </r>
      </text>
    </comment>
    <comment ref="R2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za srednjoškolce
sa a/s vozi sve srednjoškolce do poljoprivredne škole</t>
        </r>
      </text>
    </comment>
  </commentList>
</comments>
</file>

<file path=xl/sharedStrings.xml><?xml version="1.0" encoding="utf-8"?>
<sst xmlns="http://schemas.openxmlformats.org/spreadsheetml/2006/main" count="290" uniqueCount="126">
  <si>
    <t>рдшг</t>
  </si>
  <si>
    <t>км</t>
  </si>
  <si>
    <t>станице/стајалишта</t>
  </si>
  <si>
    <t>Б.Топола - Трг Хаџи Јаноша</t>
  </si>
  <si>
    <t>ОШ Чаки Лајоша</t>
  </si>
  <si>
    <t>Железничка станица</t>
  </si>
  <si>
    <t>Угао Бачкопаланачке</t>
  </si>
  <si>
    <t>Мићуново - центар</t>
  </si>
  <si>
    <t>од значаја за ђаке основних школа</t>
  </si>
  <si>
    <t>од значаја за ђаке средњих школа</t>
  </si>
  <si>
    <t>НАПОМЕНА:</t>
  </si>
  <si>
    <t>редни број поласка</t>
  </si>
  <si>
    <t>ОШ Чаки Лајош</t>
  </si>
  <si>
    <t>Фекете школа</t>
  </si>
  <si>
    <t>Салаш</t>
  </si>
  <si>
    <t>Чарда (Петефи Шандора)</t>
  </si>
  <si>
    <t>Основна школа</t>
  </si>
  <si>
    <t>Ново Орахово - центар</t>
  </si>
  <si>
    <t>Ново Орахово - Дом здравља</t>
  </si>
  <si>
    <t>Ново Орахово - код бунара</t>
  </si>
  <si>
    <t>Ново Орахово - Бели крст</t>
  </si>
  <si>
    <t>Б.Топола Трг Хаџи Јаноша</t>
  </si>
  <si>
    <t>ОШ Никола Тесла</t>
  </si>
  <si>
    <t>Дом здравља I</t>
  </si>
  <si>
    <t>Гаража Тополатранса</t>
  </si>
  <si>
    <t>Зобнатица</t>
  </si>
  <si>
    <t>Мали Београд</t>
  </si>
  <si>
    <t>Ветеринарска станица</t>
  </si>
  <si>
    <t>Крађорђево - центар</t>
  </si>
  <si>
    <t>Крађорђево - школа</t>
  </si>
  <si>
    <t>Бачка Топола - Гунарош - Кавило</t>
  </si>
  <si>
    <t>Б.Топола -Трг Хаџи Јаноша</t>
  </si>
  <si>
    <t>Православна црква</t>
  </si>
  <si>
    <t>ГИК 1.Мај</t>
  </si>
  <si>
    <t>Надвожњак на ауто-путу</t>
  </si>
  <si>
    <t>Салаш Дудаш</t>
  </si>
  <si>
    <t>Његошево центар</t>
  </si>
  <si>
    <t>Мала Пруга</t>
  </si>
  <si>
    <t>Багремово</t>
  </si>
  <si>
    <t>Копоја</t>
  </si>
  <si>
    <t>Гунарош школа</t>
  </si>
  <si>
    <t>Гунарош центар</t>
  </si>
  <si>
    <t>Победа</t>
  </si>
  <si>
    <t>Светићево</t>
  </si>
  <si>
    <t>Кавило</t>
  </si>
  <si>
    <t>ред.бр. поласка</t>
  </si>
  <si>
    <t>рб.поласка</t>
  </si>
  <si>
    <t>Школска економија код касарне</t>
  </si>
  <si>
    <t>Бајша-задруга</t>
  </si>
  <si>
    <t>Бајша - центар</t>
  </si>
  <si>
    <t>Панонија - центар</t>
  </si>
  <si>
    <t>Дубока</t>
  </si>
  <si>
    <t>Средњи Салаш</t>
  </si>
  <si>
    <t>Б.Топола - Трг др. Хаџи Јаноша</t>
  </si>
  <si>
    <t>Гостовић Кафана</t>
  </si>
  <si>
    <t>Томиславци раскрсница</t>
  </si>
  <si>
    <t>Бачки Соколац - код Новог насеља</t>
  </si>
  <si>
    <t>Криваја - Хотел</t>
  </si>
  <si>
    <t>Криваја - Економија Победа</t>
  </si>
  <si>
    <t>Горња Рогатица - Гробље</t>
  </si>
  <si>
    <t>Горња Рогатица - Центар</t>
  </si>
  <si>
    <t>Горња Рогатица - пруга</t>
  </si>
  <si>
    <t>Горња Рогатица - Економија Гранич.</t>
  </si>
  <si>
    <t>линија</t>
  </si>
  <si>
    <t>редник број поласка</t>
  </si>
  <si>
    <t>Гостовић кафана</t>
  </si>
  <si>
    <t xml:space="preserve">Томиславци  </t>
  </si>
  <si>
    <t>Бачки Соколац раскрсница</t>
  </si>
  <si>
    <t>Управа Соколац</t>
  </si>
  <si>
    <t>Кафана "Шаргачико" Ст. Моравица</t>
  </si>
  <si>
    <t>МЗ Ст.Моравица</t>
  </si>
  <si>
    <t>Пачир - "Сила"9</t>
  </si>
  <si>
    <t>Пачир - пруга</t>
  </si>
  <si>
    <t>Пачир - центар</t>
  </si>
  <si>
    <t>Пачир - Звезда</t>
  </si>
  <si>
    <t>Krivaja</t>
  </si>
  <si>
    <t>2a</t>
  </si>
  <si>
    <t>3a</t>
  </si>
  <si>
    <t>на дан</t>
  </si>
  <si>
    <t>годишње</t>
  </si>
  <si>
    <t>укупно годишње</t>
  </si>
  <si>
    <t>км/год</t>
  </si>
  <si>
    <t>саобраћа сваки радни дан у време школске године</t>
  </si>
  <si>
    <t>саоб. сваки радни дан у време школске године</t>
  </si>
  <si>
    <t>Дом Здравља II</t>
  </si>
  <si>
    <t>1a</t>
  </si>
  <si>
    <t>Дом Здравља I</t>
  </si>
  <si>
    <t>Бачки Соколац црква</t>
  </si>
  <si>
    <t>Mićunovo</t>
  </si>
  <si>
    <t>bus 1</t>
  </si>
  <si>
    <t>bus 2</t>
  </si>
  <si>
    <t>за ОШ из Гунароша</t>
  </si>
  <si>
    <t>за ОШ Чаки Лајош</t>
  </si>
  <si>
    <t>за средње школе</t>
  </si>
  <si>
    <t>кад је школска година</t>
  </si>
  <si>
    <t>Горња Рогатица</t>
  </si>
  <si>
    <t>Pilak</t>
  </si>
  <si>
    <t>рд</t>
  </si>
  <si>
    <t>саобраћа радним даном</t>
  </si>
  <si>
    <t>Поласке 1а, 3, 4, 5, 7 и 7а  обављају прилагођени поласи са линије Н.Орахово - Бачка Топола</t>
  </si>
  <si>
    <t>у 2022. години је 260 радних дана</t>
  </si>
  <si>
    <t>у 2022. години је 185 школских дана</t>
  </si>
  <si>
    <t>укупно/дан</t>
  </si>
  <si>
    <t>укупно/год</t>
  </si>
  <si>
    <t>А</t>
  </si>
  <si>
    <t>Б</t>
  </si>
  <si>
    <t>В</t>
  </si>
  <si>
    <r>
      <t xml:space="preserve">км/рдшг + </t>
    </r>
    <r>
      <rPr>
        <sz val="11"/>
        <color rgb="FFFFFF00"/>
        <rFont val="Calibri"/>
        <family val="2"/>
        <scheme val="minor"/>
      </rPr>
      <t>рд</t>
    </r>
  </si>
  <si>
    <t>км/рд кад нема школе</t>
  </si>
  <si>
    <t>Krivaja, G.Rogatica</t>
  </si>
  <si>
    <t>Б+В</t>
  </si>
  <si>
    <t>км/дан</t>
  </si>
  <si>
    <t>укупно рад.дан ван школске год.</t>
  </si>
  <si>
    <t>км поласци за ђаке</t>
  </si>
  <si>
    <t>сви поласци радни дан за време школске год.</t>
  </si>
  <si>
    <t>км остали поласци рд цела година</t>
  </si>
  <si>
    <t>1. Бачка Топола - Томиславци - Стара Моравица - Пачир</t>
  </si>
  <si>
    <t>1А - Бачка Топола - Криваја - Горња Рогатица</t>
  </si>
  <si>
    <t>2 - Б. Топола - Бајша - Средњи Салаш</t>
  </si>
  <si>
    <t>3 - Б.Топола-Зобнатица-М.Београд-Карађорђево</t>
  </si>
  <si>
    <t>4 - Б.Топола - Ново Орахово</t>
  </si>
  <si>
    <t xml:space="preserve">4А - Бачка Топола - Мићуново </t>
  </si>
  <si>
    <t>Богараш</t>
  </si>
  <si>
    <t>Bogaraš</t>
  </si>
  <si>
    <t>1А</t>
  </si>
  <si>
    <t>4А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</si>
</sst>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0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theme="1"/>
      <name val="Calibri"/>
      <family val="2"/>
      <scheme val="minor"/>
    </font>
    <font>
      <sz val="8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rgb="FFFFFF00"/>
      <name val="Calibri"/>
      <family val="2"/>
      <scheme val="minor"/>
    </font>
    <font>
      <sz val="7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rgb="FFFF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0">
    <xf numFmtId="0" fontId="0" fillId="0" borderId="0" xfId="0"/>
    <xf numFmtId="0" fontId="1" fillId="0" borderId="0" xfId="0" applyFont="1"/>
    <xf numFmtId="1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Fill="1"/>
    <xf numFmtId="4" fontId="0" fillId="0" borderId="7" xfId="0" applyNumberForma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0" fontId="5" fillId="0" borderId="0" xfId="0" applyFont="1" applyBorder="1" applyAlignment="1"/>
    <xf numFmtId="0" fontId="3" fillId="0" borderId="0" xfId="0" applyFont="1" applyBorder="1" applyAlignment="1"/>
    <xf numFmtId="20" fontId="5" fillId="2" borderId="7" xfId="0" applyNumberFormat="1" applyFont="1" applyFill="1" applyBorder="1" applyAlignment="1">
      <alignment horizontal="center" vertical="center"/>
    </xf>
    <xf numFmtId="20" fontId="5" fillId="4" borderId="7" xfId="0" applyNumberFormat="1" applyFont="1" applyFill="1" applyBorder="1" applyAlignment="1">
      <alignment horizontal="center" vertical="center"/>
    </xf>
    <xf numFmtId="20" fontId="5" fillId="5" borderId="7" xfId="0" applyNumberFormat="1" applyFont="1" applyFill="1" applyBorder="1" applyAlignment="1">
      <alignment horizontal="center" vertical="center"/>
    </xf>
    <xf numFmtId="20" fontId="5" fillId="4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20" fontId="5" fillId="5" borderId="7" xfId="0" applyNumberFormat="1" applyFont="1" applyFill="1" applyBorder="1" applyAlignment="1">
      <alignment horizontal="center" vertical="center"/>
    </xf>
    <xf numFmtId="20" fontId="3" fillId="2" borderId="7" xfId="0" applyNumberFormat="1" applyFont="1" applyFill="1" applyBorder="1" applyAlignment="1">
      <alignment horizontal="center" vertical="center"/>
    </xf>
    <xf numFmtId="20" fontId="3" fillId="4" borderId="7" xfId="0" applyNumberFormat="1" applyFont="1" applyFill="1" applyBorder="1" applyAlignment="1">
      <alignment horizontal="center" vertical="center"/>
    </xf>
    <xf numFmtId="20" fontId="3" fillId="5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20" fontId="3" fillId="0" borderId="7" xfId="0" applyNumberFormat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3" fillId="4" borderId="7" xfId="0" applyFont="1" applyFill="1" applyBorder="1"/>
    <xf numFmtId="0" fontId="10" fillId="0" borderId="0" xfId="0" applyFont="1" applyBorder="1"/>
    <xf numFmtId="0" fontId="3" fillId="2" borderId="0" xfId="0" applyFont="1" applyFill="1"/>
    <xf numFmtId="0" fontId="5" fillId="5" borderId="7" xfId="0" applyFont="1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20" fontId="5" fillId="4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20" fontId="5" fillId="3" borderId="5" xfId="0" applyNumberFormat="1" applyFont="1" applyFill="1" applyBorder="1" applyAlignment="1">
      <alignment horizontal="center" vertical="center"/>
    </xf>
    <xf numFmtId="20" fontId="5" fillId="5" borderId="5" xfId="0" applyNumberFormat="1" applyFont="1" applyFill="1" applyBorder="1" applyAlignment="1">
      <alignment horizontal="center" vertical="center"/>
    </xf>
    <xf numFmtId="20" fontId="3" fillId="5" borderId="3" xfId="0" applyNumberFormat="1" applyFont="1" applyFill="1" applyBorder="1" applyAlignment="1">
      <alignment horizontal="center" vertical="center"/>
    </xf>
    <xf numFmtId="20" fontId="3" fillId="2" borderId="5" xfId="0" applyNumberFormat="1" applyFont="1" applyFill="1" applyBorder="1" applyAlignment="1">
      <alignment horizontal="center" vertical="center"/>
    </xf>
    <xf numFmtId="20" fontId="3" fillId="5" borderId="5" xfId="0" applyNumberFormat="1" applyFont="1" applyFill="1" applyBorder="1" applyAlignment="1">
      <alignment horizontal="center" vertical="center"/>
    </xf>
    <xf numFmtId="20" fontId="3" fillId="4" borderId="5" xfId="0" applyNumberFormat="1" applyFont="1" applyFill="1" applyBorder="1" applyAlignment="1">
      <alignment horizontal="center" vertical="center"/>
    </xf>
    <xf numFmtId="20" fontId="3" fillId="3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20" fontId="3" fillId="0" borderId="5" xfId="0" applyNumberFormat="1" applyFont="1" applyFill="1" applyBorder="1" applyAlignment="1">
      <alignment horizontal="center" vertical="center"/>
    </xf>
    <xf numFmtId="20" fontId="5" fillId="5" borderId="5" xfId="0" applyNumberFormat="1" applyFont="1" applyFill="1" applyBorder="1" applyAlignment="1">
      <alignment horizontal="center" vertical="center"/>
    </xf>
    <xf numFmtId="20" fontId="5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3" fillId="0" borderId="5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20" fontId="5" fillId="2" borderId="5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Border="1"/>
    <xf numFmtId="0" fontId="4" fillId="0" borderId="1" xfId="0" applyFont="1" applyBorder="1" applyAlignment="1">
      <alignment vertical="center"/>
    </xf>
    <xf numFmtId="0" fontId="5" fillId="0" borderId="14" xfId="0" applyFont="1" applyFill="1" applyBorder="1" applyAlignment="1">
      <alignment horizontal="left" vertical="top"/>
    </xf>
    <xf numFmtId="20" fontId="5" fillId="5" borderId="5" xfId="0" applyNumberFormat="1" applyFont="1" applyFill="1" applyBorder="1" applyAlignment="1">
      <alignment horizontal="center"/>
    </xf>
    <xf numFmtId="20" fontId="5" fillId="2" borderId="5" xfId="0" applyNumberFormat="1" applyFont="1" applyFill="1" applyBorder="1" applyAlignment="1">
      <alignment horizontal="center"/>
    </xf>
    <xf numFmtId="20" fontId="3" fillId="4" borderId="5" xfId="0" applyNumberFormat="1" applyFont="1" applyFill="1" applyBorder="1" applyAlignment="1">
      <alignment horizontal="center"/>
    </xf>
    <xf numFmtId="20" fontId="3" fillId="2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top"/>
    </xf>
    <xf numFmtId="20" fontId="3" fillId="5" borderId="5" xfId="0" applyNumberFormat="1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20" fontId="5" fillId="4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20" fontId="5" fillId="3" borderId="5" xfId="0" applyNumberFormat="1" applyFont="1" applyFill="1" applyBorder="1" applyAlignment="1">
      <alignment horizontal="center"/>
    </xf>
    <xf numFmtId="20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20" fontId="5" fillId="3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20" fontId="3" fillId="3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" fontId="10" fillId="2" borderId="0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9" fillId="2" borderId="5" xfId="0" applyNumberFormat="1" applyFont="1" applyFill="1" applyBorder="1" applyAlignment="1">
      <alignment horizontal="center"/>
    </xf>
    <xf numFmtId="20" fontId="9" fillId="0" borderId="5" xfId="0" applyNumberFormat="1" applyFont="1" applyFill="1" applyBorder="1" applyAlignment="1">
      <alignment horizontal="center"/>
    </xf>
    <xf numFmtId="20" fontId="9" fillId="3" borderId="5" xfId="0" applyNumberFormat="1" applyFont="1" applyFill="1" applyBorder="1" applyAlignment="1">
      <alignment horizont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20" fontId="9" fillId="3" borderId="7" xfId="0" applyNumberFormat="1" applyFont="1" applyFill="1" applyBorder="1" applyAlignment="1">
      <alignment horizontal="center"/>
    </xf>
    <xf numFmtId="20" fontId="9" fillId="7" borderId="7" xfId="0" applyNumberFormat="1" applyFont="1" applyFill="1" applyBorder="1" applyAlignment="1">
      <alignment horizontal="center"/>
    </xf>
    <xf numFmtId="20" fontId="9" fillId="2" borderId="7" xfId="0" applyNumberFormat="1" applyFont="1" applyFill="1" applyBorder="1" applyAlignment="1">
      <alignment horizontal="center"/>
    </xf>
    <xf numFmtId="20" fontId="9" fillId="0" borderId="7" xfId="0" applyNumberFormat="1" applyFont="1" applyFill="1" applyBorder="1" applyAlignment="1">
      <alignment horizontal="center"/>
    </xf>
    <xf numFmtId="20" fontId="3" fillId="2" borderId="5" xfId="0" applyNumberFormat="1" applyFont="1" applyFill="1" applyBorder="1" applyAlignment="1">
      <alignment horizontal="center"/>
    </xf>
    <xf numFmtId="20" fontId="3" fillId="7" borderId="5" xfId="0" applyNumberFormat="1" applyFont="1" applyFill="1" applyBorder="1" applyAlignment="1">
      <alignment horizontal="center"/>
    </xf>
    <xf numFmtId="20" fontId="3" fillId="3" borderId="5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20" fontId="3" fillId="3" borderId="7" xfId="0" applyNumberFormat="1" applyFont="1" applyFill="1" applyBorder="1" applyAlignment="1">
      <alignment horizontal="center"/>
    </xf>
    <xf numFmtId="20" fontId="3" fillId="7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20" fontId="3" fillId="0" borderId="7" xfId="0" applyNumberFormat="1" applyFont="1" applyFill="1" applyBorder="1" applyAlignment="1">
      <alignment horizontal="center"/>
    </xf>
    <xf numFmtId="20" fontId="3" fillId="4" borderId="5" xfId="0" applyNumberFormat="1" applyFont="1" applyFill="1" applyBorder="1" applyAlignment="1">
      <alignment horizontal="center"/>
    </xf>
    <xf numFmtId="20" fontId="3" fillId="4" borderId="7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20" fontId="9" fillId="4" borderId="5" xfId="0" applyNumberFormat="1" applyFont="1" applyFill="1" applyBorder="1" applyAlignment="1">
      <alignment horizontal="center"/>
    </xf>
    <xf numFmtId="20" fontId="9" fillId="7" borderId="5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20" fontId="9" fillId="4" borderId="7" xfId="0" applyNumberFormat="1" applyFont="1" applyFill="1" applyBorder="1" applyAlignment="1">
      <alignment horizontal="center"/>
    </xf>
    <xf numFmtId="1" fontId="10" fillId="2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0" fontId="5" fillId="2" borderId="7" xfId="0" applyNumberFormat="1" applyFont="1" applyFill="1" applyBorder="1" applyAlignment="1">
      <alignment horizontal="center" vertical="center"/>
    </xf>
    <xf numFmtId="0" fontId="0" fillId="2" borderId="0" xfId="0" applyFill="1"/>
    <xf numFmtId="164" fontId="10" fillId="2" borderId="0" xfId="0" applyNumberFormat="1" applyFont="1" applyFill="1" applyBorder="1"/>
    <xf numFmtId="164" fontId="0" fillId="2" borderId="0" xfId="0" applyNumberFormat="1" applyFill="1"/>
    <xf numFmtId="164" fontId="10" fillId="2" borderId="0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/>
    <xf numFmtId="0" fontId="8" fillId="2" borderId="7" xfId="0" applyFont="1" applyFill="1" applyBorder="1" applyAlignment="1">
      <alignment horizontal="center"/>
    </xf>
    <xf numFmtId="0" fontId="0" fillId="2" borderId="0" xfId="0" applyFill="1" applyAlignment="1"/>
    <xf numFmtId="0" fontId="1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Border="1" applyAlignment="1"/>
    <xf numFmtId="0" fontId="0" fillId="0" borderId="0" xfId="0" applyAlignment="1">
      <alignment horizontal="left"/>
    </xf>
    <xf numFmtId="0" fontId="9" fillId="2" borderId="0" xfId="0" applyFont="1" applyFill="1"/>
    <xf numFmtId="0" fontId="0" fillId="2" borderId="0" xfId="0" applyFill="1" applyAlignment="1">
      <alignment horizontal="left"/>
    </xf>
    <xf numFmtId="0" fontId="2" fillId="0" borderId="0" xfId="0" applyFont="1"/>
    <xf numFmtId="2" fontId="5" fillId="0" borderId="0" xfId="0" applyNumberFormat="1" applyFont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" fontId="12" fillId="4" borderId="7" xfId="0" applyNumberFormat="1" applyFont="1" applyFill="1" applyBorder="1"/>
    <xf numFmtId="0" fontId="3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7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top"/>
    </xf>
    <xf numFmtId="20" fontId="10" fillId="0" borderId="5" xfId="0" applyNumberFormat="1" applyFont="1" applyFill="1" applyBorder="1" applyAlignment="1">
      <alignment horizontal="center"/>
    </xf>
    <xf numFmtId="20" fontId="10" fillId="0" borderId="5" xfId="0" applyNumberFormat="1" applyFont="1" applyFill="1" applyBorder="1" applyAlignment="1">
      <alignment horizontal="center"/>
    </xf>
    <xf numFmtId="20" fontId="10" fillId="2" borderId="5" xfId="0" applyNumberFormat="1" applyFont="1" applyFill="1" applyBorder="1" applyAlignment="1">
      <alignment horizontal="center"/>
    </xf>
    <xf numFmtId="0" fontId="0" fillId="0" borderId="0" xfId="0" applyFont="1"/>
    <xf numFmtId="20" fontId="10" fillId="2" borderId="5" xfId="0" applyNumberFormat="1" applyFont="1" applyFill="1" applyBorder="1" applyAlignment="1">
      <alignment horizontal="center"/>
    </xf>
    <xf numFmtId="20" fontId="5" fillId="0" borderId="6" xfId="0" applyNumberFormat="1" applyFont="1" applyFill="1" applyBorder="1" applyAlignment="1">
      <alignment horizontal="center"/>
    </xf>
    <xf numFmtId="20" fontId="5" fillId="5" borderId="6" xfId="0" applyNumberFormat="1" applyFont="1" applyFill="1" applyBorder="1" applyAlignment="1">
      <alignment horizontal="center"/>
    </xf>
    <xf numFmtId="20" fontId="5" fillId="0" borderId="6" xfId="0" applyNumberFormat="1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20" fontId="10" fillId="3" borderId="5" xfId="0" applyNumberFormat="1" applyFont="1" applyFill="1" applyBorder="1" applyAlignment="1">
      <alignment horizontal="center"/>
    </xf>
    <xf numFmtId="0" fontId="1" fillId="0" borderId="7" xfId="0" applyFont="1" applyBorder="1"/>
    <xf numFmtId="0" fontId="1" fillId="0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20" fontId="18" fillId="5" borderId="6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top"/>
    </xf>
    <xf numFmtId="20" fontId="18" fillId="0" borderId="7" xfId="0" applyNumberFormat="1" applyFont="1" applyFill="1" applyBorder="1" applyAlignment="1">
      <alignment horizontal="center" vertical="center"/>
    </xf>
    <xf numFmtId="20" fontId="18" fillId="0" borderId="7" xfId="0" applyNumberFormat="1" applyFont="1" applyFill="1" applyBorder="1" applyAlignment="1">
      <alignment horizontal="center" vertical="center"/>
    </xf>
    <xf numFmtId="20" fontId="18" fillId="5" borderId="7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/>
    </xf>
    <xf numFmtId="20" fontId="18" fillId="2" borderId="5" xfId="0" applyNumberFormat="1" applyFont="1" applyFill="1" applyBorder="1" applyAlignment="1">
      <alignment horizontal="center" vertical="center"/>
    </xf>
    <xf numFmtId="20" fontId="18" fillId="2" borderId="7" xfId="0" applyNumberFormat="1" applyFont="1" applyFill="1" applyBorder="1" applyAlignment="1">
      <alignment horizontal="center" vertical="center"/>
    </xf>
    <xf numFmtId="20" fontId="1" fillId="0" borderId="7" xfId="0" applyNumberFormat="1" applyFont="1" applyFill="1" applyBorder="1" applyAlignment="1">
      <alignment horizontal="center" vertical="center"/>
    </xf>
    <xf numFmtId="20" fontId="1" fillId="5" borderId="7" xfId="0" applyNumberFormat="1" applyFont="1" applyFill="1" applyBorder="1" applyAlignment="1">
      <alignment horizontal="center" vertical="center"/>
    </xf>
    <xf numFmtId="20" fontId="1" fillId="5" borderId="5" xfId="0" applyNumberFormat="1" applyFont="1" applyFill="1" applyBorder="1" applyAlignment="1">
      <alignment horizontal="center" vertical="center"/>
    </xf>
    <xf numFmtId="20" fontId="1" fillId="2" borderId="5" xfId="0" applyNumberFormat="1" applyFont="1" applyFill="1" applyBorder="1" applyAlignment="1">
      <alignment horizontal="center" vertical="center"/>
    </xf>
    <xf numFmtId="20" fontId="1" fillId="2" borderId="7" xfId="0" applyNumberFormat="1" applyFont="1" applyFill="1" applyBorder="1" applyAlignment="1">
      <alignment horizontal="center" vertical="center"/>
    </xf>
    <xf numFmtId="20" fontId="1" fillId="4" borderId="7" xfId="0" applyNumberFormat="1" applyFont="1" applyFill="1" applyBorder="1" applyAlignment="1">
      <alignment horizontal="center" vertical="center"/>
    </xf>
    <xf numFmtId="20" fontId="1" fillId="4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20" fontId="18" fillId="4" borderId="7" xfId="0" applyNumberFormat="1" applyFont="1" applyFill="1" applyBorder="1" applyAlignment="1">
      <alignment horizontal="center" vertical="center"/>
    </xf>
    <xf numFmtId="20" fontId="18" fillId="5" borderId="7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20" fontId="18" fillId="4" borderId="5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1" fillId="2" borderId="0" xfId="0" applyNumberFormat="1" applyFont="1" applyFill="1"/>
    <xf numFmtId="20" fontId="18" fillId="2" borderId="14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" fontId="10" fillId="11" borderId="0" xfId="0" applyNumberFormat="1" applyFont="1" applyFill="1" applyBorder="1" applyAlignment="1">
      <alignment horizontal="center" vertical="center"/>
    </xf>
    <xf numFmtId="1" fontId="10" fillId="12" borderId="0" xfId="0" applyNumberFormat="1" applyFont="1" applyFill="1" applyBorder="1" applyAlignment="1">
      <alignment horizontal="center" vertical="center"/>
    </xf>
    <xf numFmtId="20" fontId="3" fillId="10" borderId="7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21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7" xfId="0" quotePrefix="1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top"/>
    </xf>
    <xf numFmtId="0" fontId="1" fillId="0" borderId="7" xfId="0" quotePrefix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20" fontId="3" fillId="7" borderId="7" xfId="0" applyNumberFormat="1" applyFont="1" applyFill="1" applyBorder="1" applyAlignment="1">
      <alignment horizontal="center" vertical="center"/>
    </xf>
    <xf numFmtId="20" fontId="5" fillId="7" borderId="7" xfId="0" applyNumberFormat="1" applyFont="1" applyFill="1" applyBorder="1" applyAlignment="1">
      <alignment horizontal="center" vertical="center"/>
    </xf>
    <xf numFmtId="0" fontId="22" fillId="0" borderId="0" xfId="0" applyFont="1"/>
    <xf numFmtId="0" fontId="22" fillId="2" borderId="0" xfId="0" applyFont="1" applyFill="1"/>
    <xf numFmtId="0" fontId="3" fillId="0" borderId="7" xfId="0" applyFont="1" applyBorder="1" applyAlignment="1">
      <alignment horizontal="center" vertical="center"/>
    </xf>
    <xf numFmtId="20" fontId="18" fillId="5" borderId="5" xfId="0" applyNumberFormat="1" applyFont="1" applyFill="1" applyBorder="1" applyAlignment="1">
      <alignment horizontal="center" vertical="center"/>
    </xf>
    <xf numFmtId="20" fontId="1" fillId="2" borderId="14" xfId="0" applyNumberFormat="1" applyFont="1" applyFill="1" applyBorder="1" applyAlignment="1">
      <alignment horizontal="center" vertical="center"/>
    </xf>
    <xf numFmtId="20" fontId="18" fillId="2" borderId="6" xfId="0" applyNumberFormat="1" applyFont="1" applyFill="1" applyBorder="1" applyAlignment="1">
      <alignment horizontal="center" vertical="center"/>
    </xf>
    <xf numFmtId="20" fontId="18" fillId="2" borderId="13" xfId="0" applyNumberFormat="1" applyFont="1" applyFill="1" applyBorder="1" applyAlignment="1">
      <alignment horizontal="center" vertical="center"/>
    </xf>
    <xf numFmtId="0" fontId="23" fillId="0" borderId="0" xfId="0" applyFont="1"/>
    <xf numFmtId="1" fontId="10" fillId="12" borderId="7" xfId="0" applyNumberFormat="1" applyFont="1" applyFill="1" applyBorder="1" applyAlignment="1">
      <alignment horizontal="center" vertical="center"/>
    </xf>
    <xf numFmtId="1" fontId="10" fillId="11" borderId="7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0" fillId="8" borderId="7" xfId="0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0" fillId="0" borderId="21" xfId="0" applyBorder="1" applyAlignment="1"/>
    <xf numFmtId="20" fontId="3" fillId="2" borderId="3" xfId="0" applyNumberFormat="1" applyFont="1" applyFill="1" applyBorder="1" applyAlignment="1">
      <alignment horizontal="center" vertical="center"/>
    </xf>
    <xf numFmtId="20" fontId="3" fillId="5" borderId="28" xfId="0" applyNumberFormat="1" applyFont="1" applyFill="1" applyBorder="1" applyAlignment="1">
      <alignment horizontal="center" vertical="center"/>
    </xf>
    <xf numFmtId="20" fontId="3" fillId="2" borderId="10" xfId="0" applyNumberFormat="1" applyFont="1" applyFill="1" applyBorder="1" applyAlignment="1">
      <alignment horizontal="center" vertical="center"/>
    </xf>
    <xf numFmtId="20" fontId="3" fillId="5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164" fontId="1" fillId="2" borderId="0" xfId="0" applyNumberFormat="1" applyFont="1" applyFill="1" applyAlignment="1"/>
    <xf numFmtId="0" fontId="1" fillId="2" borderId="0" xfId="0" applyFont="1" applyFill="1" applyAlignment="1"/>
    <xf numFmtId="0" fontId="2" fillId="9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0" fontId="8" fillId="6" borderId="5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3" fillId="15" borderId="0" xfId="0" applyFont="1" applyFill="1"/>
    <xf numFmtId="0" fontId="3" fillId="15" borderId="0" xfId="0" applyFont="1" applyFill="1" applyAlignment="1">
      <alignment horizontal="center"/>
    </xf>
    <xf numFmtId="0" fontId="0" fillId="15" borderId="0" xfId="0" applyFill="1"/>
    <xf numFmtId="0" fontId="2" fillId="0" borderId="0" xfId="0" applyFont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/>
    </xf>
    <xf numFmtId="0" fontId="0" fillId="2" borderId="0" xfId="0" applyFill="1" applyAlignment="1">
      <alignment vertical="center"/>
    </xf>
    <xf numFmtId="0" fontId="0" fillId="16" borderId="7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 wrapText="1"/>
    </xf>
    <xf numFmtId="165" fontId="0" fillId="0" borderId="7" xfId="0" applyNumberFormat="1" applyBorder="1"/>
    <xf numFmtId="165" fontId="12" fillId="0" borderId="7" xfId="0" applyNumberFormat="1" applyFont="1" applyBorder="1"/>
    <xf numFmtId="0" fontId="10" fillId="8" borderId="7" xfId="0" applyFont="1" applyFill="1" applyBorder="1" applyAlignment="1"/>
    <xf numFmtId="0" fontId="26" fillId="1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27" fillId="9" borderId="7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/>
    </xf>
    <xf numFmtId="0" fontId="28" fillId="0" borderId="0" xfId="0" applyFont="1"/>
    <xf numFmtId="0" fontId="0" fillId="9" borderId="7" xfId="0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164" fontId="16" fillId="14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165" fontId="12" fillId="0" borderId="7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" fontId="0" fillId="0" borderId="0" xfId="0" applyNumberFormat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20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64" fontId="16" fillId="14" borderId="27" xfId="0" applyNumberFormat="1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15" borderId="7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0" fillId="9" borderId="7" xfId="0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6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6" borderId="8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1" fillId="6" borderId="23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1" fillId="6" borderId="10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6" borderId="22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27" fillId="9" borderId="10" xfId="0" applyFont="1" applyFill="1" applyBorder="1" applyAlignment="1">
      <alignment horizontal="center" vertical="center"/>
    </xf>
    <xf numFmtId="0" fontId="27" fillId="8" borderId="1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20" fontId="18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9" borderId="10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99"/>
      <color rgb="FF00FF00"/>
      <color rgb="FFFF33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7"/>
  <sheetViews>
    <sheetView tabSelected="1" workbookViewId="0">
      <selection activeCell="U8" sqref="U8"/>
    </sheetView>
  </sheetViews>
  <sheetFormatPr defaultColWidth="5.7109375" defaultRowHeight="15"/>
  <cols>
    <col min="2" max="2" width="6.42578125" customWidth="1"/>
    <col min="4" max="4" width="4.85546875" bestFit="1" customWidth="1"/>
    <col min="5" max="5" width="5.7109375" customWidth="1"/>
    <col min="6" max="6" width="4.85546875" style="110" customWidth="1"/>
    <col min="7" max="8" width="4.85546875" bestFit="1" customWidth="1"/>
    <col min="9" max="9" width="27" customWidth="1"/>
    <col min="10" max="10" width="4.85546875" bestFit="1" customWidth="1"/>
    <col min="11" max="12" width="6.140625" customWidth="1"/>
    <col min="13" max="13" width="4.85546875" bestFit="1" customWidth="1"/>
    <col min="14" max="14" width="4.85546875" customWidth="1"/>
    <col min="15" max="15" width="4.85546875" bestFit="1" customWidth="1"/>
    <col min="16" max="17" width="5" customWidth="1"/>
  </cols>
  <sheetData>
    <row r="1" spans="2:17" ht="15.75" thickBot="1">
      <c r="B1" s="115"/>
      <c r="C1" s="115"/>
      <c r="D1" s="115"/>
      <c r="E1" s="115"/>
      <c r="F1" s="115"/>
      <c r="G1" s="115"/>
    </row>
    <row r="2" spans="2:17" ht="15" customHeight="1">
      <c r="B2" s="115"/>
      <c r="C2" s="115"/>
      <c r="D2" s="115"/>
      <c r="E2" s="115"/>
      <c r="F2" s="115"/>
      <c r="G2" s="115"/>
      <c r="H2" s="8"/>
      <c r="I2" s="334" t="s">
        <v>116</v>
      </c>
      <c r="J2" s="7"/>
      <c r="K2" s="7"/>
      <c r="L2" s="9"/>
      <c r="M2" s="7"/>
      <c r="N2" s="7"/>
      <c r="O2" s="9"/>
      <c r="P2" s="7"/>
      <c r="Q2" s="7"/>
    </row>
    <row r="3" spans="2:17" ht="15" customHeight="1">
      <c r="B3" s="207"/>
      <c r="C3" s="207"/>
      <c r="D3" s="207"/>
      <c r="E3" s="207"/>
      <c r="F3" s="207"/>
      <c r="G3" s="207"/>
      <c r="H3" s="8"/>
      <c r="I3" s="335"/>
      <c r="J3" s="7"/>
      <c r="K3" s="7"/>
      <c r="L3" s="9"/>
      <c r="M3" s="7"/>
      <c r="N3" s="7"/>
      <c r="O3" s="9"/>
      <c r="P3" s="7"/>
      <c r="Q3" s="7"/>
    </row>
    <row r="4" spans="2:17" ht="15.75" thickBot="1">
      <c r="B4" s="135" t="s">
        <v>0</v>
      </c>
      <c r="C4" s="134" t="s">
        <v>97</v>
      </c>
      <c r="D4" s="135" t="s">
        <v>0</v>
      </c>
      <c r="E4" s="135" t="s">
        <v>0</v>
      </c>
      <c r="F4" s="134" t="s">
        <v>97</v>
      </c>
      <c r="G4" s="135" t="s">
        <v>0</v>
      </c>
      <c r="H4" s="273" t="s">
        <v>0</v>
      </c>
      <c r="I4" s="336"/>
      <c r="J4" s="274" t="s">
        <v>97</v>
      </c>
      <c r="K4" s="135" t="s">
        <v>0</v>
      </c>
      <c r="L4" s="135" t="s">
        <v>0</v>
      </c>
      <c r="M4" s="134" t="s">
        <v>97</v>
      </c>
      <c r="N4" s="135" t="s">
        <v>0</v>
      </c>
      <c r="O4" s="135" t="s">
        <v>0</v>
      </c>
      <c r="P4" s="135" t="s">
        <v>0</v>
      </c>
      <c r="Q4" s="135" t="s">
        <v>0</v>
      </c>
    </row>
    <row r="5" spans="2:17" ht="15" customHeight="1">
      <c r="B5" s="294" t="s">
        <v>64</v>
      </c>
      <c r="C5" s="294"/>
      <c r="D5" s="294"/>
      <c r="E5" s="294"/>
      <c r="F5" s="294"/>
      <c r="G5" s="294"/>
      <c r="H5" s="294"/>
      <c r="I5" s="333" t="s">
        <v>2</v>
      </c>
      <c r="J5" s="289" t="s">
        <v>64</v>
      </c>
      <c r="K5" s="290"/>
      <c r="L5" s="290"/>
      <c r="M5" s="290"/>
      <c r="N5" s="290"/>
      <c r="O5" s="290"/>
      <c r="P5" s="290"/>
      <c r="Q5" s="290"/>
    </row>
    <row r="6" spans="2:17">
      <c r="B6" s="253">
        <v>1</v>
      </c>
      <c r="C6" s="254">
        <v>2</v>
      </c>
      <c r="D6" s="254">
        <v>3</v>
      </c>
      <c r="E6" s="254">
        <v>4</v>
      </c>
      <c r="F6" s="254">
        <v>5</v>
      </c>
      <c r="G6" s="254">
        <v>6</v>
      </c>
      <c r="H6" s="254">
        <v>7</v>
      </c>
      <c r="I6" s="295"/>
      <c r="J6" s="254">
        <v>8</v>
      </c>
      <c r="K6" s="254">
        <v>9</v>
      </c>
      <c r="L6" s="254">
        <v>10</v>
      </c>
      <c r="M6" s="254">
        <v>11</v>
      </c>
      <c r="N6" s="254">
        <v>12</v>
      </c>
      <c r="O6" s="254">
        <v>13</v>
      </c>
      <c r="P6" s="254">
        <v>14</v>
      </c>
      <c r="Q6" s="254">
        <v>15</v>
      </c>
    </row>
    <row r="7" spans="2:17">
      <c r="B7" s="108"/>
      <c r="C7" s="133"/>
      <c r="D7" s="133"/>
      <c r="E7" s="133"/>
      <c r="F7" s="116"/>
      <c r="G7" s="133"/>
      <c r="H7" s="133"/>
      <c r="I7" s="41" t="s">
        <v>24</v>
      </c>
      <c r="J7" s="17">
        <f t="shared" ref="J7" si="0">J8+0.0014</f>
        <v>0.26545555555555561</v>
      </c>
      <c r="K7" s="12"/>
      <c r="L7" s="133"/>
      <c r="M7" s="133"/>
      <c r="N7" s="205"/>
      <c r="O7" s="133"/>
      <c r="P7" s="133"/>
      <c r="Q7" s="133"/>
    </row>
    <row r="8" spans="2:17">
      <c r="B8" s="108"/>
      <c r="C8" s="133"/>
      <c r="D8" s="133"/>
      <c r="E8" s="133"/>
      <c r="F8" s="116"/>
      <c r="G8" s="133"/>
      <c r="H8" s="133"/>
      <c r="I8" s="136" t="s">
        <v>86</v>
      </c>
      <c r="J8" s="17">
        <f>J10+0.0014</f>
        <v>0.2640555555555556</v>
      </c>
      <c r="K8" s="12"/>
      <c r="L8" s="133"/>
      <c r="M8" s="133"/>
      <c r="N8" s="205"/>
      <c r="O8" s="133"/>
      <c r="P8" s="133"/>
      <c r="Q8" s="133"/>
    </row>
    <row r="9" spans="2:17">
      <c r="B9" s="108"/>
      <c r="C9" s="133"/>
      <c r="D9" s="13">
        <v>0.5</v>
      </c>
      <c r="E9" s="13">
        <v>0.56597222222222221</v>
      </c>
      <c r="F9" s="116"/>
      <c r="G9" s="15">
        <v>0.74652777777777779</v>
      </c>
      <c r="H9" s="133"/>
      <c r="I9" s="41" t="s">
        <v>22</v>
      </c>
      <c r="J9" s="12"/>
      <c r="K9" s="13">
        <f t="shared" ref="K9:Q10" si="1">K10+0.0014</f>
        <v>0.30919444444444449</v>
      </c>
      <c r="L9" s="133"/>
      <c r="M9" s="15">
        <f t="shared" si="1"/>
        <v>0.51752777777777759</v>
      </c>
      <c r="N9" s="109"/>
      <c r="O9" s="133"/>
      <c r="P9" s="133"/>
      <c r="Q9" s="133"/>
    </row>
    <row r="10" spans="2:17">
      <c r="B10" s="12">
        <v>0.2673611111111111</v>
      </c>
      <c r="C10" s="109">
        <v>0.47222222222222227</v>
      </c>
      <c r="D10" s="13">
        <v>0.50694444444444442</v>
      </c>
      <c r="E10" s="14">
        <v>0.56805555555555554</v>
      </c>
      <c r="F10" s="109">
        <v>0.63541666666666663</v>
      </c>
      <c r="G10" s="15">
        <v>0.75</v>
      </c>
      <c r="H10" s="14">
        <v>0.80208333333333337</v>
      </c>
      <c r="I10" s="16" t="s">
        <v>3</v>
      </c>
      <c r="J10" s="17">
        <f>J11+0.0014</f>
        <v>0.26265555555555559</v>
      </c>
      <c r="K10" s="13">
        <f t="shared" si="1"/>
        <v>0.30779444444444448</v>
      </c>
      <c r="L10" s="12">
        <f t="shared" si="1"/>
        <v>0.34117222222222227</v>
      </c>
      <c r="M10" s="17">
        <f t="shared" si="1"/>
        <v>0.51612777777777763</v>
      </c>
      <c r="N10" s="109"/>
      <c r="O10" s="12">
        <f t="shared" si="1"/>
        <v>0.60153333333333336</v>
      </c>
      <c r="P10" s="12">
        <f t="shared" si="1"/>
        <v>0.72653333333333336</v>
      </c>
      <c r="Q10" s="12">
        <f t="shared" si="1"/>
        <v>0.79043333333333332</v>
      </c>
    </row>
    <row r="11" spans="2:17">
      <c r="B11" s="18">
        <f t="shared" ref="B11:C11" si="2">B10+0.0014</f>
        <v>0.26876111111111112</v>
      </c>
      <c r="C11" s="18">
        <f t="shared" si="2"/>
        <v>0.47362222222222228</v>
      </c>
      <c r="D11" s="19">
        <f t="shared" ref="D11:H11" si="3">D10+0.0014</f>
        <v>0.50834444444444438</v>
      </c>
      <c r="E11" s="20">
        <f t="shared" si="3"/>
        <v>0.56945555555555549</v>
      </c>
      <c r="F11" s="18">
        <f t="shared" ref="F11" si="4">F10+0.0014</f>
        <v>0.63681666666666659</v>
      </c>
      <c r="G11" s="19">
        <f t="shared" si="3"/>
        <v>0.75139999999999996</v>
      </c>
      <c r="H11" s="20">
        <f t="shared" si="3"/>
        <v>0.80348333333333333</v>
      </c>
      <c r="I11" s="21" t="s">
        <v>65</v>
      </c>
      <c r="J11" s="20">
        <f>J12+0.0028</f>
        <v>0.26125555555555557</v>
      </c>
      <c r="K11" s="19">
        <f>K12+0.0028</f>
        <v>0.30639444444444447</v>
      </c>
      <c r="L11" s="18">
        <f t="shared" ref="L11:Q11" si="5">L12+0.0028</f>
        <v>0.33977222222222225</v>
      </c>
      <c r="M11" s="20">
        <f t="shared" si="5"/>
        <v>0.51472777777777767</v>
      </c>
      <c r="N11" s="18"/>
      <c r="O11" s="18">
        <f t="shared" si="5"/>
        <v>0.60013333333333341</v>
      </c>
      <c r="P11" s="18">
        <f t="shared" si="5"/>
        <v>0.72513333333333341</v>
      </c>
      <c r="Q11" s="18">
        <f t="shared" si="5"/>
        <v>0.78903333333333336</v>
      </c>
    </row>
    <row r="12" spans="2:17">
      <c r="B12" s="18">
        <f>B11+0.0021</f>
        <v>0.27086111111111111</v>
      </c>
      <c r="C12" s="18">
        <f t="shared" ref="C12" si="6">C11+0.0028</f>
        <v>0.4764222222222223</v>
      </c>
      <c r="D12" s="19">
        <f t="shared" ref="D12" si="7">D11+0.0028</f>
        <v>0.5111444444444444</v>
      </c>
      <c r="E12" s="20">
        <f>E11+0.0028</f>
        <v>0.57225555555555552</v>
      </c>
      <c r="F12" s="18">
        <f t="shared" ref="F12" si="8">F11+0.0028</f>
        <v>0.63961666666666661</v>
      </c>
      <c r="G12" s="19">
        <f t="shared" ref="G12:H12" si="9">G11+0.0028</f>
        <v>0.75419999999999998</v>
      </c>
      <c r="H12" s="20">
        <f t="shared" si="9"/>
        <v>0.80628333333333335</v>
      </c>
      <c r="I12" s="21" t="s">
        <v>55</v>
      </c>
      <c r="J12" s="20">
        <f>J13+0.0021</f>
        <v>0.25845555555555555</v>
      </c>
      <c r="K12" s="19">
        <f t="shared" ref="K12:Q12" si="10">K13+0.0021</f>
        <v>0.30359444444444444</v>
      </c>
      <c r="L12" s="18">
        <f t="shared" si="10"/>
        <v>0.33697222222222223</v>
      </c>
      <c r="M12" s="20">
        <f t="shared" si="10"/>
        <v>0.51192777777777765</v>
      </c>
      <c r="N12" s="18"/>
      <c r="O12" s="18">
        <f>O18+0.0042</f>
        <v>0.59733333333333338</v>
      </c>
      <c r="P12" s="18">
        <f>P18+0.0042</f>
        <v>0.72233333333333338</v>
      </c>
      <c r="Q12" s="18">
        <f t="shared" si="10"/>
        <v>0.78623333333333334</v>
      </c>
    </row>
    <row r="13" spans="2:17">
      <c r="B13" s="18"/>
      <c r="C13" s="18"/>
      <c r="D13" s="19">
        <f>D12+0.0021</f>
        <v>0.51324444444444439</v>
      </c>
      <c r="E13" s="20">
        <f>E12+0.0021</f>
        <v>0.57435555555555551</v>
      </c>
      <c r="F13" s="18">
        <f t="shared" ref="F13" si="11">F12+0.0021</f>
        <v>0.6417166666666666</v>
      </c>
      <c r="G13" s="19">
        <f t="shared" ref="G13:H13" si="12">G12+0.0021</f>
        <v>0.75629999999999997</v>
      </c>
      <c r="H13" s="20">
        <f t="shared" si="12"/>
        <v>0.80838333333333334</v>
      </c>
      <c r="I13" s="21" t="s">
        <v>66</v>
      </c>
      <c r="J13" s="20">
        <f>J18+0.0035</f>
        <v>0.25635555555555556</v>
      </c>
      <c r="K13" s="19">
        <f>K18+0.0035</f>
        <v>0.30149444444444445</v>
      </c>
      <c r="L13" s="18">
        <f>L14+0.0035</f>
        <v>0.33487222222222224</v>
      </c>
      <c r="M13" s="19">
        <f>M18+0.0035</f>
        <v>0.50982777777777766</v>
      </c>
      <c r="N13" s="109"/>
      <c r="O13" s="18"/>
      <c r="P13" s="18"/>
      <c r="Q13" s="18">
        <f>Q18+0.0035</f>
        <v>0.78413333333333335</v>
      </c>
    </row>
    <row r="14" spans="2:17">
      <c r="B14" s="18">
        <f>B12+0.0021</f>
        <v>0.2729611111111111</v>
      </c>
      <c r="C14" s="18">
        <f>C12+0.0021</f>
        <v>0.47852222222222229</v>
      </c>
      <c r="D14" s="20">
        <f>D13+0.0042</f>
        <v>0.51744444444444437</v>
      </c>
      <c r="E14" s="18"/>
      <c r="F14" s="18"/>
      <c r="G14" s="18"/>
      <c r="H14" s="18"/>
      <c r="I14" s="23" t="s">
        <v>67</v>
      </c>
      <c r="J14" s="18"/>
      <c r="K14" s="18"/>
      <c r="L14" s="18">
        <f>L15+0.0028</f>
        <v>0.33137222222222223</v>
      </c>
      <c r="M14" s="18"/>
      <c r="N14" s="109"/>
      <c r="O14" s="18"/>
      <c r="P14" s="18"/>
      <c r="Q14" s="18"/>
    </row>
    <row r="15" spans="2:17" ht="15.75" customHeight="1">
      <c r="B15" s="18">
        <f>B14+0.0021</f>
        <v>0.27506111111111109</v>
      </c>
      <c r="C15" s="18">
        <f t="shared" ref="C15" si="13">C14+0.0028</f>
        <v>0.48132222222222232</v>
      </c>
      <c r="D15" s="180">
        <f t="shared" ref="D15" si="14">D14+0.0028</f>
        <v>0.5202444444444444</v>
      </c>
      <c r="E15" s="18"/>
      <c r="F15" s="18"/>
      <c r="G15" s="18"/>
      <c r="H15" s="18"/>
      <c r="I15" s="41" t="s">
        <v>57</v>
      </c>
      <c r="J15" s="18"/>
      <c r="K15" s="18"/>
      <c r="L15" s="180">
        <f>L18+0.0028</f>
        <v>0.32857222222222221</v>
      </c>
      <c r="M15" s="22"/>
      <c r="N15" s="18"/>
      <c r="O15" s="18"/>
      <c r="P15" s="18"/>
      <c r="Q15" s="18"/>
    </row>
    <row r="16" spans="2:17" ht="15.75" customHeight="1">
      <c r="B16" s="18">
        <f>B15+0.0014</f>
        <v>0.2764611111111111</v>
      </c>
      <c r="C16" s="18"/>
      <c r="D16" s="18"/>
      <c r="E16" s="18"/>
      <c r="F16" s="18"/>
      <c r="G16" s="18"/>
      <c r="H16" s="18"/>
      <c r="I16" s="185" t="s">
        <v>58</v>
      </c>
      <c r="J16" s="18"/>
      <c r="K16" s="18"/>
      <c r="L16" s="18"/>
      <c r="M16" s="22"/>
      <c r="N16" s="19">
        <f>N18+0.0035</f>
        <v>0.55496666666666661</v>
      </c>
      <c r="O16" s="18"/>
      <c r="P16" s="18"/>
      <c r="Q16" s="18"/>
    </row>
    <row r="17" spans="2:17" ht="15.75" customHeight="1">
      <c r="B17" s="18"/>
      <c r="C17" s="18"/>
      <c r="D17" s="180">
        <f>D15+0.0042</f>
        <v>0.52444444444444438</v>
      </c>
      <c r="E17" s="18"/>
      <c r="F17" s="18"/>
      <c r="G17" s="18"/>
      <c r="H17" s="18"/>
      <c r="I17" s="206" t="s">
        <v>95</v>
      </c>
      <c r="J17" s="18"/>
      <c r="K17" s="18"/>
      <c r="L17" s="18"/>
      <c r="M17" s="22"/>
      <c r="N17" s="18"/>
      <c r="O17" s="18"/>
      <c r="P17" s="18"/>
      <c r="Q17" s="18"/>
    </row>
    <row r="18" spans="2:17">
      <c r="B18" s="18">
        <f>B16+0.0021</f>
        <v>0.27856111111111109</v>
      </c>
      <c r="C18" s="18">
        <f>C15+0.0035</f>
        <v>0.48482222222222232</v>
      </c>
      <c r="D18" s="18">
        <f>D17+0.007</f>
        <v>0.53144444444444439</v>
      </c>
      <c r="E18" s="18">
        <f>E13+0.0042</f>
        <v>0.57855555555555549</v>
      </c>
      <c r="F18" s="18">
        <f>F13+0.0042</f>
        <v>0.64591666666666658</v>
      </c>
      <c r="G18" s="18">
        <f>G13+0.0042</f>
        <v>0.76049999999999995</v>
      </c>
      <c r="H18" s="20">
        <f>H13+0.0035</f>
        <v>0.81188333333333329</v>
      </c>
      <c r="I18" s="23" t="s">
        <v>67</v>
      </c>
      <c r="J18" s="20">
        <f>J19+0.0007</f>
        <v>0.25285555555555556</v>
      </c>
      <c r="K18" s="18">
        <f t="shared" ref="K18:Q18" si="15">K19+0.0007</f>
        <v>0.29799444444444445</v>
      </c>
      <c r="L18" s="19">
        <f t="shared" si="15"/>
        <v>0.32577222222222219</v>
      </c>
      <c r="M18" s="20">
        <f t="shared" si="15"/>
        <v>0.50632777777777771</v>
      </c>
      <c r="N18" s="19">
        <f t="shared" si="15"/>
        <v>0.55146666666666666</v>
      </c>
      <c r="O18" s="18">
        <f t="shared" si="15"/>
        <v>0.5931333333333334</v>
      </c>
      <c r="P18" s="18">
        <f t="shared" si="15"/>
        <v>0.7181333333333334</v>
      </c>
      <c r="Q18" s="18">
        <f t="shared" si="15"/>
        <v>0.7806333333333334</v>
      </c>
    </row>
    <row r="19" spans="2:17">
      <c r="B19" s="18">
        <f t="shared" ref="B19" si="16">B18+0.0007</f>
        <v>0.27926111111111107</v>
      </c>
      <c r="C19" s="18">
        <f>C18+0.0007</f>
        <v>0.4855222222222223</v>
      </c>
      <c r="D19" s="18">
        <f t="shared" ref="D19" si="17">D18+0.0007</f>
        <v>0.53214444444444442</v>
      </c>
      <c r="E19" s="18">
        <f>E18+0.0007</f>
        <v>0.57925555555555552</v>
      </c>
      <c r="F19" s="18">
        <f t="shared" ref="F19" si="18">F18+0.0007</f>
        <v>0.64661666666666662</v>
      </c>
      <c r="G19" s="18">
        <f t="shared" ref="G19" si="19">G18+0.0007</f>
        <v>0.76119999999999999</v>
      </c>
      <c r="H19" s="20">
        <f t="shared" ref="H19" si="20">H18+0.0007</f>
        <v>0.81258333333333332</v>
      </c>
      <c r="I19" s="21" t="s">
        <v>68</v>
      </c>
      <c r="J19" s="20">
        <f>J20+0.0035</f>
        <v>0.25215555555555558</v>
      </c>
      <c r="K19" s="18">
        <f t="shared" ref="K19:Q19" si="21">K20+0.0035</f>
        <v>0.29729444444444447</v>
      </c>
      <c r="L19" s="19">
        <f t="shared" si="21"/>
        <v>0.32507222222222221</v>
      </c>
      <c r="M19" s="20">
        <f t="shared" si="21"/>
        <v>0.50562777777777768</v>
      </c>
      <c r="N19" s="19">
        <f t="shared" si="21"/>
        <v>0.55076666666666663</v>
      </c>
      <c r="O19" s="18">
        <f t="shared" si="21"/>
        <v>0.59243333333333337</v>
      </c>
      <c r="P19" s="18">
        <f t="shared" si="21"/>
        <v>0.71743333333333337</v>
      </c>
      <c r="Q19" s="18">
        <f t="shared" si="21"/>
        <v>0.77993333333333337</v>
      </c>
    </row>
    <row r="20" spans="2:17">
      <c r="B20" s="18">
        <f t="shared" ref="B20" si="22">B19+0.0035</f>
        <v>0.28276111111111107</v>
      </c>
      <c r="C20" s="18">
        <f t="shared" ref="C20" si="23">C19+0.0014</f>
        <v>0.48692222222222231</v>
      </c>
      <c r="D20" s="18">
        <f>D19+0.0028</f>
        <v>0.53494444444444444</v>
      </c>
      <c r="E20" s="18">
        <f>E19+0.0035</f>
        <v>0.58275555555555547</v>
      </c>
      <c r="F20" s="18">
        <f t="shared" ref="F20" si="24">F19+0.0035</f>
        <v>0.65011666666666656</v>
      </c>
      <c r="G20" s="18">
        <f t="shared" ref="G20" si="25">G19+0.0035</f>
        <v>0.76469999999999994</v>
      </c>
      <c r="H20" s="20">
        <f t="shared" ref="H20" si="26">H19+0.0035</f>
        <v>0.81608333333333327</v>
      </c>
      <c r="I20" s="21" t="s">
        <v>69</v>
      </c>
      <c r="J20" s="20">
        <f>J21+0.0007</f>
        <v>0.24865555555555557</v>
      </c>
      <c r="K20" s="18">
        <f t="shared" ref="K20:Q20" si="27">K21+0.0007</f>
        <v>0.29379444444444447</v>
      </c>
      <c r="L20" s="19">
        <f t="shared" si="27"/>
        <v>0.3215722222222222</v>
      </c>
      <c r="M20" s="20">
        <f t="shared" si="27"/>
        <v>0.50212777777777773</v>
      </c>
      <c r="N20" s="19">
        <f t="shared" si="27"/>
        <v>0.54726666666666668</v>
      </c>
      <c r="O20" s="18">
        <f t="shared" si="27"/>
        <v>0.58893333333333342</v>
      </c>
      <c r="P20" s="18">
        <f t="shared" si="27"/>
        <v>0.71393333333333342</v>
      </c>
      <c r="Q20" s="18">
        <f t="shared" si="27"/>
        <v>0.77643333333333342</v>
      </c>
    </row>
    <row r="21" spans="2:17">
      <c r="B21" s="19">
        <f t="shared" ref="B21" si="28">B20+0.0007</f>
        <v>0.28346111111111105</v>
      </c>
      <c r="C21" s="18">
        <f>C20+0.0007</f>
        <v>0.48762222222222229</v>
      </c>
      <c r="D21" s="190">
        <f>D20+0.0021</f>
        <v>0.53704444444444444</v>
      </c>
      <c r="E21" s="190">
        <f>E20+0.0007</f>
        <v>0.58345555555555551</v>
      </c>
      <c r="F21" s="18">
        <f t="shared" ref="F21" si="29">F20+0.0007</f>
        <v>0.6508166666666666</v>
      </c>
      <c r="G21" s="18">
        <f t="shared" ref="G21" si="30">G20+0.0007</f>
        <v>0.76539999999999997</v>
      </c>
      <c r="H21" s="20">
        <f t="shared" ref="H21" si="31">H20+0.0007</f>
        <v>0.81678333333333331</v>
      </c>
      <c r="I21" s="21" t="s">
        <v>70</v>
      </c>
      <c r="J21" s="20">
        <f>J22+0.0014</f>
        <v>0.24795555555555557</v>
      </c>
      <c r="K21" s="190">
        <f t="shared" ref="K21:Q21" si="32">K22+0.0014</f>
        <v>0.29309444444444449</v>
      </c>
      <c r="L21" s="19">
        <f t="shared" si="32"/>
        <v>0.32087222222222223</v>
      </c>
      <c r="M21" s="19">
        <f t="shared" si="32"/>
        <v>0.50142777777777769</v>
      </c>
      <c r="N21" s="19">
        <f t="shared" si="32"/>
        <v>0.54656666666666665</v>
      </c>
      <c r="O21" s="19">
        <f t="shared" si="32"/>
        <v>0.58823333333333339</v>
      </c>
      <c r="P21" s="18">
        <f t="shared" si="32"/>
        <v>0.71323333333333339</v>
      </c>
      <c r="Q21" s="18">
        <f t="shared" si="32"/>
        <v>0.77573333333333339</v>
      </c>
    </row>
    <row r="22" spans="2:17">
      <c r="B22" s="19">
        <f t="shared" ref="B22" si="33">B21+0.0014</f>
        <v>0.28486111111111106</v>
      </c>
      <c r="C22" s="18">
        <f>C21+0.0021</f>
        <v>0.48972222222222228</v>
      </c>
      <c r="D22" s="190">
        <f>D21+0.0014</f>
        <v>0.53844444444444439</v>
      </c>
      <c r="E22" s="190">
        <f>E21+0.0014</f>
        <v>0.58485555555555546</v>
      </c>
      <c r="F22" s="18">
        <f t="shared" ref="F22" si="34">F21+0.0014</f>
        <v>0.65221666666666656</v>
      </c>
      <c r="G22" s="18">
        <f t="shared" ref="G22" si="35">G21+0.0014</f>
        <v>0.76679999999999993</v>
      </c>
      <c r="H22" s="20">
        <f t="shared" ref="H22" si="36">H21+0.0014</f>
        <v>0.81818333333333326</v>
      </c>
      <c r="I22" s="24" t="s">
        <v>71</v>
      </c>
      <c r="J22" s="20">
        <f t="shared" ref="J22:Q22" si="37">J24+0.0028</f>
        <v>0.24655555555555556</v>
      </c>
      <c r="K22" s="190">
        <f t="shared" si="37"/>
        <v>0.29169444444444448</v>
      </c>
      <c r="L22" s="19">
        <f t="shared" si="37"/>
        <v>0.31947222222222221</v>
      </c>
      <c r="M22" s="19">
        <f t="shared" si="37"/>
        <v>0.50002777777777774</v>
      </c>
      <c r="N22" s="19">
        <f t="shared" si="37"/>
        <v>0.54516666666666669</v>
      </c>
      <c r="O22" s="19">
        <f t="shared" si="37"/>
        <v>0.58683333333333343</v>
      </c>
      <c r="P22" s="18">
        <f t="shared" si="37"/>
        <v>0.71183333333333343</v>
      </c>
      <c r="Q22" s="18">
        <f t="shared" si="37"/>
        <v>0.77433333333333343</v>
      </c>
    </row>
    <row r="23" spans="2:17">
      <c r="B23" s="19">
        <f t="shared" ref="B23:C23" si="38">B22+0.0007</f>
        <v>0.28556111111111104</v>
      </c>
      <c r="C23" s="109">
        <f t="shared" si="38"/>
        <v>0.49042222222222226</v>
      </c>
      <c r="D23" s="190">
        <f t="shared" ref="D23:G23" si="39">D22+0.0007</f>
        <v>0.53914444444444443</v>
      </c>
      <c r="E23" s="190">
        <f t="shared" si="39"/>
        <v>0.5855555555555555</v>
      </c>
      <c r="F23" s="18">
        <f t="shared" ref="F23" si="40">F22+0.0007</f>
        <v>0.65291666666666659</v>
      </c>
      <c r="G23" s="18">
        <f t="shared" si="39"/>
        <v>0.76749999999999996</v>
      </c>
      <c r="H23" s="20">
        <f t="shared" ref="H23" si="41">H22+0.0007</f>
        <v>0.8188833333333333</v>
      </c>
      <c r="I23" s="24" t="s">
        <v>72</v>
      </c>
      <c r="J23" s="20">
        <f>J24+0.0021</f>
        <v>0.24585555555555555</v>
      </c>
      <c r="K23" s="190">
        <f t="shared" ref="K23:Q23" si="42">K24+0.0021</f>
        <v>0.29099444444444444</v>
      </c>
      <c r="L23" s="19">
        <f t="shared" si="42"/>
        <v>0.31877222222222218</v>
      </c>
      <c r="M23" s="19">
        <f t="shared" si="42"/>
        <v>0.4993277777777777</v>
      </c>
      <c r="N23" s="19">
        <f t="shared" si="42"/>
        <v>0.54446666666666665</v>
      </c>
      <c r="O23" s="19">
        <f t="shared" si="42"/>
        <v>0.5861333333333334</v>
      </c>
      <c r="P23" s="18">
        <f t="shared" si="42"/>
        <v>0.7111333333333334</v>
      </c>
      <c r="Q23" s="18">
        <f t="shared" si="42"/>
        <v>0.7736333333333334</v>
      </c>
    </row>
    <row r="24" spans="2:17">
      <c r="B24" s="19">
        <f t="shared" ref="B24:C24" si="43">B23+0.0021</f>
        <v>0.28766111111111103</v>
      </c>
      <c r="C24" s="18">
        <f t="shared" si="43"/>
        <v>0.49252222222222225</v>
      </c>
      <c r="D24" s="190">
        <f t="shared" ref="D24:G24" si="44">D23+0.0021</f>
        <v>0.54124444444444442</v>
      </c>
      <c r="E24" s="190">
        <f t="shared" si="44"/>
        <v>0.58765555555555549</v>
      </c>
      <c r="F24" s="18">
        <f t="shared" ref="F24" si="45">F23+0.0021</f>
        <v>0.65501666666666658</v>
      </c>
      <c r="G24" s="18">
        <f t="shared" si="44"/>
        <v>0.76959999999999995</v>
      </c>
      <c r="H24" s="20">
        <f t="shared" ref="H24" si="46">H23+0.0021</f>
        <v>0.82098333333333329</v>
      </c>
      <c r="I24" s="24" t="s">
        <v>73</v>
      </c>
      <c r="J24" s="20">
        <f>J25+0.0007</f>
        <v>0.24375555555555556</v>
      </c>
      <c r="K24" s="190">
        <f t="shared" ref="K24:Q24" si="47">K25+0.0007</f>
        <v>0.28889444444444445</v>
      </c>
      <c r="L24" s="19">
        <f t="shared" si="47"/>
        <v>0.31667222222222219</v>
      </c>
      <c r="M24" s="19">
        <f t="shared" si="47"/>
        <v>0.49722777777777771</v>
      </c>
      <c r="N24" s="19">
        <f t="shared" si="47"/>
        <v>0.54236666666666666</v>
      </c>
      <c r="O24" s="19">
        <f t="shared" si="47"/>
        <v>0.5840333333333334</v>
      </c>
      <c r="P24" s="18">
        <f t="shared" si="47"/>
        <v>0.7090333333333334</v>
      </c>
      <c r="Q24" s="18">
        <f t="shared" si="47"/>
        <v>0.7715333333333334</v>
      </c>
    </row>
    <row r="25" spans="2:17">
      <c r="B25" s="13">
        <f t="shared" ref="B25:C25" si="48">B24+0.0007</f>
        <v>0.28836111111111101</v>
      </c>
      <c r="C25" s="109">
        <f t="shared" si="48"/>
        <v>0.49322222222222223</v>
      </c>
      <c r="D25" s="191">
        <f t="shared" ref="D25" si="49">D24+0.0007</f>
        <v>0.54194444444444445</v>
      </c>
      <c r="E25" s="191">
        <f>E24+0.0007</f>
        <v>0.58835555555555552</v>
      </c>
      <c r="F25" s="12">
        <f t="shared" ref="F25" si="50">F24+0.0007</f>
        <v>0.65571666666666661</v>
      </c>
      <c r="G25" s="12">
        <f t="shared" ref="G25" si="51">G24+0.0007</f>
        <v>0.77029999999999998</v>
      </c>
      <c r="H25" s="17">
        <f t="shared" ref="H25" si="52">H24+0.0007</f>
        <v>0.82168333333333332</v>
      </c>
      <c r="I25" s="25" t="s">
        <v>74</v>
      </c>
      <c r="J25" s="17">
        <v>0.24305555555555555</v>
      </c>
      <c r="K25" s="191">
        <v>0.28819444444444448</v>
      </c>
      <c r="L25" s="13">
        <v>0.31597222222222221</v>
      </c>
      <c r="M25" s="17">
        <v>0.49652777777777773</v>
      </c>
      <c r="N25" s="15">
        <v>0.54166666666666663</v>
      </c>
      <c r="O25" s="13">
        <v>0.58333333333333337</v>
      </c>
      <c r="P25" s="12">
        <v>0.70833333333333337</v>
      </c>
      <c r="Q25" s="12">
        <v>0.77083333333333337</v>
      </c>
    </row>
    <row r="26" spans="2:17" ht="39" customHeight="1">
      <c r="B26" s="236" t="s">
        <v>96</v>
      </c>
      <c r="C26" s="28"/>
      <c r="D26" s="235" t="s">
        <v>109</v>
      </c>
      <c r="F26" s="28"/>
      <c r="G26" s="7"/>
      <c r="H26" s="7"/>
      <c r="I26" s="7"/>
      <c r="J26" s="7"/>
      <c r="K26" s="7"/>
      <c r="L26" s="237" t="s">
        <v>75</v>
      </c>
      <c r="M26" s="7"/>
      <c r="N26" s="236" t="s">
        <v>96</v>
      </c>
      <c r="O26" s="28"/>
      <c r="P26" s="7"/>
      <c r="Q26" s="7"/>
    </row>
    <row r="27" spans="2:17" s="192" customFormat="1">
      <c r="F27" s="193"/>
    </row>
  </sheetData>
  <mergeCells count="4">
    <mergeCell ref="I2:I4"/>
    <mergeCell ref="B5:H5"/>
    <mergeCell ref="I5:I6"/>
    <mergeCell ref="J5:Q5"/>
  </mergeCells>
  <pageMargins left="0.7" right="0.7" top="0.75" bottom="0.75" header="0.3" footer="0.3"/>
  <pageSetup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L25"/>
  <sheetViews>
    <sheetView workbookViewId="0">
      <selection activeCell="K25" sqref="K25"/>
    </sheetView>
  </sheetViews>
  <sheetFormatPr defaultRowHeight="15"/>
  <cols>
    <col min="1" max="1" width="8.5703125" customWidth="1"/>
    <col min="2" max="2" width="7.85546875" customWidth="1"/>
    <col min="3" max="3" width="7.7109375" customWidth="1"/>
    <col min="4" max="5" width="7.42578125" customWidth="1"/>
    <col min="6" max="6" width="7.7109375" customWidth="1"/>
    <col min="7" max="7" width="32.28515625" customWidth="1"/>
    <col min="8" max="8" width="7.140625" customWidth="1"/>
    <col min="9" max="10" width="7.42578125" customWidth="1"/>
    <col min="11" max="11" width="7.85546875" customWidth="1"/>
  </cols>
  <sheetData>
    <row r="1" spans="2:12" ht="15.75" thickBot="1"/>
    <row r="2" spans="2:12">
      <c r="G2" s="334" t="s">
        <v>117</v>
      </c>
    </row>
    <row r="3" spans="2:12">
      <c r="B3" s="223"/>
      <c r="C3" s="223"/>
      <c r="D3" s="223"/>
      <c r="E3" s="223"/>
      <c r="F3" s="223"/>
      <c r="G3" s="335"/>
      <c r="H3" s="223"/>
      <c r="I3" s="223"/>
      <c r="J3" s="224"/>
      <c r="K3" s="223"/>
      <c r="L3" s="225"/>
    </row>
    <row r="4" spans="2:12" s="241" customFormat="1" ht="12.75">
      <c r="B4" s="238" t="s">
        <v>0</v>
      </c>
      <c r="C4" s="239" t="s">
        <v>97</v>
      </c>
      <c r="D4" s="238" t="s">
        <v>0</v>
      </c>
      <c r="E4" s="239" t="s">
        <v>97</v>
      </c>
      <c r="F4" s="337" t="s">
        <v>0</v>
      </c>
      <c r="G4" s="335"/>
      <c r="H4" s="338" t="s">
        <v>97</v>
      </c>
      <c r="I4" s="238" t="s">
        <v>0</v>
      </c>
      <c r="J4" s="238" t="s">
        <v>0</v>
      </c>
      <c r="K4" s="238" t="s">
        <v>0</v>
      </c>
      <c r="L4" s="240" t="s">
        <v>97</v>
      </c>
    </row>
    <row r="5" spans="2:12">
      <c r="B5" s="297" t="s">
        <v>11</v>
      </c>
      <c r="C5" s="298"/>
      <c r="D5" s="298"/>
      <c r="E5" s="298"/>
      <c r="F5" s="298"/>
      <c r="G5" s="299" t="s">
        <v>2</v>
      </c>
      <c r="H5" s="347" t="s">
        <v>11</v>
      </c>
      <c r="I5" s="300"/>
      <c r="J5" s="300"/>
      <c r="K5" s="300"/>
      <c r="L5" s="300"/>
    </row>
    <row r="6" spans="2:12">
      <c r="B6" s="50">
        <v>1</v>
      </c>
      <c r="C6" s="50">
        <v>2</v>
      </c>
      <c r="D6" s="50">
        <v>3</v>
      </c>
      <c r="E6" s="252">
        <v>4</v>
      </c>
      <c r="F6" s="252">
        <v>5</v>
      </c>
      <c r="G6" s="299"/>
      <c r="H6" s="348">
        <v>6</v>
      </c>
      <c r="I6" s="51">
        <v>7</v>
      </c>
      <c r="J6" s="51">
        <v>8</v>
      </c>
      <c r="K6" s="51">
        <v>9</v>
      </c>
      <c r="L6" s="51">
        <v>10</v>
      </c>
    </row>
    <row r="7" spans="2:12">
      <c r="B7" s="30"/>
      <c r="C7" s="30"/>
      <c r="D7" s="30"/>
      <c r="E7" s="100"/>
      <c r="F7" s="100"/>
      <c r="G7" s="349" t="s">
        <v>24</v>
      </c>
      <c r="H7" s="209">
        <f>H8+0.0014</f>
        <v>0.28007222222222228</v>
      </c>
      <c r="I7" s="181"/>
      <c r="J7" s="31"/>
      <c r="K7" s="31"/>
      <c r="L7" s="31"/>
    </row>
    <row r="8" spans="2:12">
      <c r="B8" s="30"/>
      <c r="C8" s="30"/>
      <c r="D8" s="30"/>
      <c r="E8" s="100"/>
      <c r="F8" s="100"/>
      <c r="G8" s="187" t="s">
        <v>86</v>
      </c>
      <c r="H8" s="210">
        <f>H9+0.0014</f>
        <v>0.27867222222222227</v>
      </c>
      <c r="I8" s="181"/>
      <c r="J8" s="31"/>
      <c r="K8" s="31"/>
      <c r="L8" s="31"/>
    </row>
    <row r="9" spans="2:12">
      <c r="B9" s="32">
        <v>0.2986111111111111</v>
      </c>
      <c r="C9" s="33">
        <v>0.47569444444444442</v>
      </c>
      <c r="D9" s="34">
        <v>0.55555555555555558</v>
      </c>
      <c r="E9" s="52">
        <v>0.63194444444444442</v>
      </c>
      <c r="F9" s="35">
        <v>0.80208333333333337</v>
      </c>
      <c r="G9" s="182" t="s">
        <v>53</v>
      </c>
      <c r="H9" s="211">
        <f>H10+0.0014</f>
        <v>0.27727222222222225</v>
      </c>
      <c r="I9" s="208">
        <f t="shared" ref="H9:L12" si="0">I10+0.0007</f>
        <v>0.33834444444444439</v>
      </c>
      <c r="J9" s="39">
        <f t="shared" si="0"/>
        <v>0.51890000000000014</v>
      </c>
      <c r="K9" s="39">
        <f t="shared" si="0"/>
        <v>0.59181666666666677</v>
      </c>
      <c r="L9" s="37">
        <f t="shared" si="0"/>
        <v>0.72723333333333351</v>
      </c>
    </row>
    <row r="10" spans="2:12">
      <c r="B10" s="39">
        <f t="shared" ref="B10:F10" si="1">B9+0.0014</f>
        <v>0.30001111111111112</v>
      </c>
      <c r="C10" s="37">
        <f t="shared" si="1"/>
        <v>0.47709444444444443</v>
      </c>
      <c r="D10" s="40">
        <f t="shared" si="1"/>
        <v>0.55695555555555554</v>
      </c>
      <c r="E10" s="37">
        <f t="shared" ref="E10" si="2">E9+0.0014</f>
        <v>0.63334444444444438</v>
      </c>
      <c r="F10" s="38">
        <f t="shared" si="1"/>
        <v>0.80348333333333333</v>
      </c>
      <c r="G10" s="183" t="s">
        <v>54</v>
      </c>
      <c r="H10" s="36">
        <f>H11+0.0028</f>
        <v>0.27587222222222224</v>
      </c>
      <c r="I10" s="37">
        <f t="shared" si="0"/>
        <v>0.33764444444444441</v>
      </c>
      <c r="J10" s="39">
        <f t="shared" si="0"/>
        <v>0.5182000000000001</v>
      </c>
      <c r="K10" s="39">
        <f t="shared" si="0"/>
        <v>0.59111666666666673</v>
      </c>
      <c r="L10" s="37">
        <f t="shared" si="0"/>
        <v>0.72653333333333348</v>
      </c>
    </row>
    <row r="11" spans="2:12">
      <c r="B11" s="39">
        <f t="shared" ref="B11:B15" si="3">B10+0.0014</f>
        <v>0.30141111111111113</v>
      </c>
      <c r="C11" s="37">
        <f t="shared" ref="C11:C19" si="4">C10+0.0014</f>
        <v>0.47849444444444444</v>
      </c>
      <c r="D11" s="40">
        <f t="shared" ref="D11:D19" si="5">D10+0.0014</f>
        <v>0.55835555555555549</v>
      </c>
      <c r="E11" s="37">
        <f t="shared" ref="E11" si="6">E10+0.0014</f>
        <v>0.63474444444444433</v>
      </c>
      <c r="F11" s="38">
        <f t="shared" ref="F11:F19" si="7">F10+0.0014</f>
        <v>0.80488333333333328</v>
      </c>
      <c r="G11" s="189" t="s">
        <v>55</v>
      </c>
      <c r="H11" s="36">
        <f>H12+0.0028</f>
        <v>0.27307222222222222</v>
      </c>
      <c r="I11" s="37">
        <f t="shared" si="0"/>
        <v>0.33694444444444444</v>
      </c>
      <c r="J11" s="39">
        <f t="shared" si="0"/>
        <v>0.51750000000000007</v>
      </c>
      <c r="K11" s="39">
        <f t="shared" si="0"/>
        <v>0.5904166666666667</v>
      </c>
      <c r="L11" s="37">
        <f t="shared" si="0"/>
        <v>0.72583333333333344</v>
      </c>
    </row>
    <row r="12" spans="2:12">
      <c r="B12" s="39">
        <f t="shared" si="3"/>
        <v>0.30281111111111114</v>
      </c>
      <c r="C12" s="37">
        <f t="shared" si="4"/>
        <v>0.47989444444444446</v>
      </c>
      <c r="D12" s="40">
        <f t="shared" si="5"/>
        <v>0.55975555555555545</v>
      </c>
      <c r="E12" s="37">
        <f t="shared" ref="E12" si="8">E11+0.0014</f>
        <v>0.63614444444444429</v>
      </c>
      <c r="F12" s="38">
        <f t="shared" si="7"/>
        <v>0.80628333333333324</v>
      </c>
      <c r="G12" s="188" t="s">
        <v>87</v>
      </c>
      <c r="H12" s="36">
        <f t="shared" si="0"/>
        <v>0.27027222222222219</v>
      </c>
      <c r="I12" s="37">
        <f t="shared" si="0"/>
        <v>0.33624444444444446</v>
      </c>
      <c r="J12" s="39">
        <f t="shared" si="0"/>
        <v>0.51680000000000004</v>
      </c>
      <c r="K12" s="39">
        <f t="shared" si="0"/>
        <v>0.58971666666666667</v>
      </c>
      <c r="L12" s="37">
        <f t="shared" si="0"/>
        <v>0.72513333333333341</v>
      </c>
    </row>
    <row r="13" spans="2:12">
      <c r="B13" s="39">
        <f t="shared" si="3"/>
        <v>0.30421111111111115</v>
      </c>
      <c r="C13" s="37">
        <f t="shared" si="4"/>
        <v>0.48129444444444447</v>
      </c>
      <c r="D13" s="40">
        <f t="shared" si="5"/>
        <v>0.56115555555555541</v>
      </c>
      <c r="E13" s="37">
        <f t="shared" ref="E13" si="9">E12+0.0014</f>
        <v>0.63754444444444425</v>
      </c>
      <c r="F13" s="38">
        <f t="shared" si="7"/>
        <v>0.8076833333333332</v>
      </c>
      <c r="G13" s="184" t="s">
        <v>56</v>
      </c>
      <c r="H13" s="36">
        <f t="shared" ref="H13:L13" si="10">H14+0.0021</f>
        <v>0.26957222222222221</v>
      </c>
      <c r="I13" s="37">
        <f t="shared" si="10"/>
        <v>0.33554444444444448</v>
      </c>
      <c r="J13" s="39">
        <f t="shared" si="10"/>
        <v>0.5161</v>
      </c>
      <c r="K13" s="39">
        <f t="shared" si="10"/>
        <v>0.58901666666666663</v>
      </c>
      <c r="L13" s="37">
        <f t="shared" si="10"/>
        <v>0.72443333333333337</v>
      </c>
    </row>
    <row r="14" spans="2:12">
      <c r="B14" s="39">
        <f t="shared" si="3"/>
        <v>0.30561111111111117</v>
      </c>
      <c r="C14" s="39">
        <f t="shared" si="4"/>
        <v>0.48269444444444448</v>
      </c>
      <c r="D14" s="39">
        <f t="shared" si="5"/>
        <v>0.56255555555555536</v>
      </c>
      <c r="E14" s="37">
        <f t="shared" ref="E14" si="11">E13+0.0014</f>
        <v>0.6389444444444442</v>
      </c>
      <c r="F14" s="38">
        <f t="shared" si="7"/>
        <v>0.80908333333333315</v>
      </c>
      <c r="G14" s="185" t="s">
        <v>57</v>
      </c>
      <c r="H14" s="38">
        <f>H15+0.0028</f>
        <v>0.26747222222222222</v>
      </c>
      <c r="I14" s="39">
        <f>I15+0.0028</f>
        <v>0.33344444444444449</v>
      </c>
      <c r="J14" s="39">
        <f t="shared" ref="J14:L14" si="12">J15+0.0028</f>
        <v>0.51400000000000001</v>
      </c>
      <c r="K14" s="39">
        <f t="shared" si="12"/>
        <v>0.58691666666666664</v>
      </c>
      <c r="L14" s="37">
        <f t="shared" si="12"/>
        <v>0.72233333333333338</v>
      </c>
    </row>
    <row r="15" spans="2:12">
      <c r="B15" s="37">
        <f t="shared" si="3"/>
        <v>0.30701111111111118</v>
      </c>
      <c r="C15" s="39">
        <f t="shared" si="4"/>
        <v>0.48409444444444449</v>
      </c>
      <c r="D15" s="39">
        <f t="shared" si="5"/>
        <v>0.56395555555555532</v>
      </c>
      <c r="E15" s="37">
        <f t="shared" ref="E15" si="13">E14+0.0014</f>
        <v>0.64034444444444416</v>
      </c>
      <c r="F15" s="38">
        <f t="shared" si="7"/>
        <v>0.81048333333333311</v>
      </c>
      <c r="G15" s="185" t="s">
        <v>58</v>
      </c>
      <c r="H15" s="38">
        <f t="shared" ref="H15:L16" si="14">H16+0.0021</f>
        <v>0.2646722222222222</v>
      </c>
      <c r="I15" s="39">
        <f t="shared" si="14"/>
        <v>0.33064444444444446</v>
      </c>
      <c r="J15" s="38">
        <f t="shared" si="14"/>
        <v>0.51119999999999999</v>
      </c>
      <c r="K15" s="37">
        <f t="shared" si="14"/>
        <v>0.58411666666666662</v>
      </c>
      <c r="L15" s="37">
        <f t="shared" si="14"/>
        <v>0.71953333333333336</v>
      </c>
    </row>
    <row r="16" spans="2:12">
      <c r="B16" s="37">
        <f>B15+0.0021</f>
        <v>0.30911111111111117</v>
      </c>
      <c r="C16" s="39">
        <f t="shared" si="4"/>
        <v>0.48549444444444451</v>
      </c>
      <c r="D16" s="39">
        <f t="shared" si="5"/>
        <v>0.56535555555555528</v>
      </c>
      <c r="E16" s="37">
        <f t="shared" ref="E16" si="15">E15+0.0014</f>
        <v>0.64174444444444412</v>
      </c>
      <c r="F16" s="38">
        <f t="shared" si="7"/>
        <v>0.81188333333333307</v>
      </c>
      <c r="G16" s="185" t="s">
        <v>59</v>
      </c>
      <c r="H16" s="38">
        <f t="shared" si="14"/>
        <v>0.26257222222222221</v>
      </c>
      <c r="I16" s="39">
        <f t="shared" si="14"/>
        <v>0.32854444444444447</v>
      </c>
      <c r="J16" s="38">
        <f t="shared" si="14"/>
        <v>0.5091</v>
      </c>
      <c r="K16" s="37">
        <f t="shared" si="14"/>
        <v>0.58201666666666663</v>
      </c>
      <c r="L16" s="37">
        <f t="shared" si="14"/>
        <v>0.71743333333333337</v>
      </c>
    </row>
    <row r="17" spans="2:12">
      <c r="B17" s="37">
        <f>B16+0.0021</f>
        <v>0.31121111111111116</v>
      </c>
      <c r="C17" s="39">
        <f t="shared" si="4"/>
        <v>0.48689444444444452</v>
      </c>
      <c r="D17" s="39">
        <f t="shared" si="5"/>
        <v>0.56675555555555523</v>
      </c>
      <c r="E17" s="37">
        <f t="shared" ref="E17" si="16">E16+0.0014</f>
        <v>0.64314444444444407</v>
      </c>
      <c r="F17" s="38">
        <f t="shared" si="7"/>
        <v>0.81328333333333303</v>
      </c>
      <c r="G17" s="185" t="s">
        <v>60</v>
      </c>
      <c r="H17" s="38">
        <f t="shared" ref="H17:L17" si="17">H18+0.0014</f>
        <v>0.26047222222222222</v>
      </c>
      <c r="I17" s="39">
        <f t="shared" si="17"/>
        <v>0.32644444444444448</v>
      </c>
      <c r="J17" s="38">
        <f t="shared" si="17"/>
        <v>0.50700000000000001</v>
      </c>
      <c r="K17" s="37">
        <f t="shared" si="17"/>
        <v>0.57991666666666664</v>
      </c>
      <c r="L17" s="37">
        <f t="shared" si="17"/>
        <v>0.71533333333333338</v>
      </c>
    </row>
    <row r="18" spans="2:12">
      <c r="B18" s="37">
        <f>B17+0.0014</f>
        <v>0.31261111111111117</v>
      </c>
      <c r="C18" s="39">
        <f t="shared" si="4"/>
        <v>0.48829444444444453</v>
      </c>
      <c r="D18" s="39">
        <f t="shared" si="5"/>
        <v>0.56815555555555519</v>
      </c>
      <c r="E18" s="37">
        <f t="shared" ref="E18" si="18">E17+0.0014</f>
        <v>0.64454444444444403</v>
      </c>
      <c r="F18" s="38">
        <f t="shared" si="7"/>
        <v>0.81468333333333298</v>
      </c>
      <c r="G18" s="185" t="s">
        <v>61</v>
      </c>
      <c r="H18" s="38">
        <f t="shared" ref="H18:L18" si="19">H19+0.0056</f>
        <v>0.2590722222222222</v>
      </c>
      <c r="I18" s="39">
        <f t="shared" si="19"/>
        <v>0.32504444444444447</v>
      </c>
      <c r="J18" s="38">
        <f t="shared" si="19"/>
        <v>0.50560000000000005</v>
      </c>
      <c r="K18" s="37">
        <f t="shared" si="19"/>
        <v>0.57851666666666668</v>
      </c>
      <c r="L18" s="37">
        <f t="shared" si="19"/>
        <v>0.71393333333333342</v>
      </c>
    </row>
    <row r="19" spans="2:12">
      <c r="B19" s="33">
        <f>B18+0.0056</f>
        <v>0.31821111111111117</v>
      </c>
      <c r="C19" s="39">
        <f t="shared" si="4"/>
        <v>0.48969444444444454</v>
      </c>
      <c r="D19" s="39">
        <f t="shared" si="5"/>
        <v>0.56955555555555515</v>
      </c>
      <c r="E19" s="37">
        <f t="shared" ref="E19" si="20">E18+0.0014</f>
        <v>0.64594444444444399</v>
      </c>
      <c r="F19" s="38">
        <f t="shared" si="7"/>
        <v>0.81608333333333294</v>
      </c>
      <c r="G19" s="186" t="s">
        <v>62</v>
      </c>
      <c r="H19" s="43">
        <v>0.25347222222222221</v>
      </c>
      <c r="I19" s="32">
        <v>0.31944444444444448</v>
      </c>
      <c r="J19" s="43">
        <v>0.5</v>
      </c>
      <c r="K19" s="33">
        <v>0.57291666666666663</v>
      </c>
      <c r="L19" s="52">
        <v>0.70833333333333337</v>
      </c>
    </row>
    <row r="21" spans="2:12">
      <c r="B21" s="26"/>
      <c r="C21" s="7"/>
      <c r="D21" s="1" t="s">
        <v>8</v>
      </c>
      <c r="E21" s="1"/>
      <c r="F21" s="1"/>
      <c r="H21" s="218"/>
      <c r="I21" s="111"/>
      <c r="J21" s="113"/>
      <c r="K21" s="111"/>
      <c r="L21" s="111"/>
    </row>
    <row r="22" spans="2:12">
      <c r="B22" s="29"/>
      <c r="C22" s="10"/>
      <c r="D22" s="212" t="s">
        <v>9</v>
      </c>
      <c r="E22" s="1"/>
      <c r="F22" s="1"/>
      <c r="H22" s="218"/>
      <c r="I22" s="111"/>
      <c r="J22" s="113"/>
      <c r="K22" s="111"/>
      <c r="L22" s="111"/>
    </row>
    <row r="23" spans="2:12">
      <c r="B23" s="145" t="s">
        <v>97</v>
      </c>
      <c r="D23" s="213" t="s">
        <v>98</v>
      </c>
      <c r="E23" s="213"/>
      <c r="F23" s="213"/>
      <c r="G23" s="213"/>
      <c r="H23" s="1"/>
      <c r="I23" s="132"/>
      <c r="J23" s="114"/>
      <c r="K23" s="112"/>
      <c r="L23" s="112"/>
    </row>
    <row r="24" spans="2:12">
      <c r="B24" s="217" t="s">
        <v>0</v>
      </c>
      <c r="D24" s="214" t="s">
        <v>83</v>
      </c>
      <c r="E24" s="214"/>
      <c r="F24" s="214"/>
      <c r="G24" s="214"/>
      <c r="H24" s="1"/>
      <c r="I24" s="115"/>
      <c r="J24" s="115"/>
      <c r="K24" s="112"/>
      <c r="L24" s="112"/>
    </row>
    <row r="25" spans="2:12">
      <c r="B25" s="243"/>
      <c r="D25" s="174"/>
      <c r="E25" s="1"/>
      <c r="G25" s="1"/>
      <c r="H25" s="175"/>
      <c r="I25" s="112"/>
      <c r="J25" s="114"/>
      <c r="K25" s="112"/>
      <c r="L25" s="112"/>
    </row>
  </sheetData>
  <mergeCells count="4">
    <mergeCell ref="B5:F5"/>
    <mergeCell ref="G5:G6"/>
    <mergeCell ref="H5:L5"/>
    <mergeCell ref="G2:G4"/>
  </mergeCells>
  <pageMargins left="0.7" right="0.7" top="0.75" bottom="0.75" header="0.3" footer="0.3"/>
  <pageSetup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1:O20"/>
  <sheetViews>
    <sheetView workbookViewId="0">
      <selection activeCell="F21" sqref="F21"/>
    </sheetView>
  </sheetViews>
  <sheetFormatPr defaultRowHeight="15"/>
  <cols>
    <col min="1" max="2" width="4.140625" customWidth="1"/>
    <col min="3" max="3" width="8" customWidth="1"/>
    <col min="4" max="4" width="8.7109375" customWidth="1"/>
    <col min="9" max="9" width="31.85546875" customWidth="1"/>
    <col min="11" max="12" width="9.140625" style="110"/>
    <col min="15" max="15" width="9.140625" style="110"/>
  </cols>
  <sheetData>
    <row r="1" spans="3:15" ht="15.75" thickBot="1"/>
    <row r="2" spans="3:15">
      <c r="D2" s="9"/>
      <c r="E2" s="9"/>
      <c r="F2" s="9"/>
      <c r="G2" s="9"/>
      <c r="H2" s="9"/>
      <c r="I2" s="345" t="s">
        <v>118</v>
      </c>
      <c r="J2" s="45"/>
      <c r="K2" s="123"/>
      <c r="L2" s="123"/>
      <c r="M2" s="9"/>
      <c r="N2" s="9"/>
    </row>
    <row r="3" spans="3:15" s="125" customFormat="1" ht="13.5" thickBot="1">
      <c r="C3" s="146" t="s">
        <v>0</v>
      </c>
      <c r="D3" s="146" t="s">
        <v>0</v>
      </c>
      <c r="E3" s="147" t="s">
        <v>97</v>
      </c>
      <c r="F3" s="146" t="s">
        <v>0</v>
      </c>
      <c r="G3" s="147" t="s">
        <v>97</v>
      </c>
      <c r="H3" s="342" t="s">
        <v>0</v>
      </c>
      <c r="I3" s="346"/>
      <c r="J3" s="343" t="s">
        <v>97</v>
      </c>
      <c r="K3" s="146" t="s">
        <v>0</v>
      </c>
      <c r="L3" s="146" t="s">
        <v>0</v>
      </c>
      <c r="M3" s="146" t="s">
        <v>0</v>
      </c>
      <c r="N3" s="147" t="s">
        <v>97</v>
      </c>
      <c r="O3" s="146" t="s">
        <v>0</v>
      </c>
    </row>
    <row r="4" spans="3:15" ht="15" customHeight="1">
      <c r="C4" s="305" t="s">
        <v>45</v>
      </c>
      <c r="D4" s="306"/>
      <c r="E4" s="306"/>
      <c r="F4" s="306"/>
      <c r="G4" s="306"/>
      <c r="H4" s="307"/>
      <c r="I4" s="344" t="s">
        <v>2</v>
      </c>
      <c r="J4" s="303" t="s">
        <v>46</v>
      </c>
      <c r="K4" s="303"/>
      <c r="L4" s="303"/>
      <c r="M4" s="303"/>
      <c r="N4" s="303"/>
      <c r="O4" s="304"/>
    </row>
    <row r="5" spans="3:15">
      <c r="C5" s="246">
        <v>1</v>
      </c>
      <c r="D5" s="247">
        <v>2</v>
      </c>
      <c r="E5" s="247">
        <v>3</v>
      </c>
      <c r="F5" s="247">
        <v>4</v>
      </c>
      <c r="G5" s="247">
        <v>5</v>
      </c>
      <c r="H5" s="247">
        <v>6</v>
      </c>
      <c r="I5" s="308"/>
      <c r="J5" s="248">
        <v>7</v>
      </c>
      <c r="K5" s="249">
        <v>8</v>
      </c>
      <c r="L5" s="249">
        <v>9</v>
      </c>
      <c r="M5" s="250">
        <v>10</v>
      </c>
      <c r="N5" s="247">
        <v>11</v>
      </c>
      <c r="O5" s="251">
        <v>12</v>
      </c>
    </row>
    <row r="6" spans="3:15">
      <c r="C6" s="150"/>
      <c r="D6" s="151"/>
      <c r="E6" s="151"/>
      <c r="F6" s="151"/>
      <c r="G6" s="151"/>
      <c r="H6" s="151"/>
      <c r="I6" s="153" t="s">
        <v>24</v>
      </c>
      <c r="J6" s="161"/>
      <c r="K6" s="198"/>
      <c r="L6" s="197"/>
      <c r="M6" s="176"/>
      <c r="N6" s="161"/>
      <c r="O6" s="152"/>
    </row>
    <row r="7" spans="3:15">
      <c r="C7" s="150"/>
      <c r="D7" s="151"/>
      <c r="E7" s="151"/>
      <c r="F7" s="151"/>
      <c r="G7" s="151"/>
      <c r="H7" s="151"/>
      <c r="I7" s="155" t="s">
        <v>23</v>
      </c>
      <c r="J7" s="154">
        <f>J8+0.0021</f>
        <v>0.26680000000000004</v>
      </c>
      <c r="K7" s="197"/>
      <c r="L7" s="197"/>
      <c r="M7" s="176"/>
      <c r="N7" s="161"/>
      <c r="O7" s="152"/>
    </row>
    <row r="8" spans="3:15">
      <c r="C8" s="156">
        <v>0.27083333333333331</v>
      </c>
      <c r="D8" s="156">
        <v>0.47222222222222227</v>
      </c>
      <c r="E8" s="157">
        <v>0.52083333333333337</v>
      </c>
      <c r="F8" s="158">
        <v>0.5625</v>
      </c>
      <c r="G8" s="161">
        <v>0.63541666666666663</v>
      </c>
      <c r="H8" s="158">
        <v>0.80208333333333337</v>
      </c>
      <c r="I8" s="159" t="s">
        <v>3</v>
      </c>
      <c r="J8" s="154">
        <f t="shared" ref="J8:O8" si="0">J9+0.0021</f>
        <v>0.26470000000000005</v>
      </c>
      <c r="K8" s="160">
        <f t="shared" si="0"/>
        <v>0.30289444444444452</v>
      </c>
      <c r="L8" s="195">
        <f t="shared" si="0"/>
        <v>0.50775555555555552</v>
      </c>
      <c r="M8" s="176">
        <f t="shared" si="0"/>
        <v>0.55289444444444436</v>
      </c>
      <c r="N8" s="161">
        <f t="shared" si="0"/>
        <v>0.61886666666666656</v>
      </c>
      <c r="O8" s="161">
        <f t="shared" si="0"/>
        <v>0.79594999999999994</v>
      </c>
    </row>
    <row r="9" spans="3:15">
      <c r="C9" s="162">
        <f t="shared" ref="C9:H9" si="1">C8+0.0021</f>
        <v>0.27293333333333331</v>
      </c>
      <c r="D9" s="162">
        <f t="shared" si="1"/>
        <v>0.47432222222222226</v>
      </c>
      <c r="E9" s="162">
        <f t="shared" si="1"/>
        <v>0.52293333333333336</v>
      </c>
      <c r="F9" s="163">
        <f t="shared" si="1"/>
        <v>0.56459999999999999</v>
      </c>
      <c r="G9" s="162">
        <f t="shared" ref="G9" si="2">G8+0.0021</f>
        <v>0.63751666666666662</v>
      </c>
      <c r="H9" s="163">
        <f t="shared" si="1"/>
        <v>0.80418333333333336</v>
      </c>
      <c r="I9" s="153" t="s">
        <v>47</v>
      </c>
      <c r="J9" s="164">
        <f t="shared" ref="J9:O10" si="3">J10+0.0014</f>
        <v>0.26260000000000006</v>
      </c>
      <c r="K9" s="165">
        <f t="shared" si="3"/>
        <v>0.30079444444444453</v>
      </c>
      <c r="L9" s="164">
        <f t="shared" si="3"/>
        <v>0.50565555555555552</v>
      </c>
      <c r="M9" s="196">
        <f t="shared" si="3"/>
        <v>0.55079444444444436</v>
      </c>
      <c r="N9" s="166">
        <f t="shared" si="3"/>
        <v>0.61676666666666657</v>
      </c>
      <c r="O9" s="166">
        <f t="shared" si="3"/>
        <v>0.79384999999999994</v>
      </c>
    </row>
    <row r="10" spans="3:15">
      <c r="C10" s="162">
        <f t="shared" ref="C10:H11" si="4">C9+0.0014</f>
        <v>0.27433333333333332</v>
      </c>
      <c r="D10" s="162">
        <f t="shared" si="4"/>
        <v>0.47572222222222227</v>
      </c>
      <c r="E10" s="162">
        <f t="shared" si="4"/>
        <v>0.52433333333333332</v>
      </c>
      <c r="F10" s="163">
        <f t="shared" si="4"/>
        <v>0.56599999999999995</v>
      </c>
      <c r="G10" s="162">
        <f t="shared" ref="G10" si="5">G9+0.0014</f>
        <v>0.63891666666666658</v>
      </c>
      <c r="H10" s="163">
        <f t="shared" si="4"/>
        <v>0.80558333333333332</v>
      </c>
      <c r="I10" s="153" t="s">
        <v>48</v>
      </c>
      <c r="J10" s="164">
        <f t="shared" si="3"/>
        <v>0.26120000000000004</v>
      </c>
      <c r="K10" s="165">
        <f t="shared" si="3"/>
        <v>0.29939444444444452</v>
      </c>
      <c r="L10" s="164">
        <f t="shared" si="3"/>
        <v>0.50425555555555557</v>
      </c>
      <c r="M10" s="196">
        <f t="shared" si="3"/>
        <v>0.54939444444444441</v>
      </c>
      <c r="N10" s="166">
        <f t="shared" si="3"/>
        <v>0.61536666666666662</v>
      </c>
      <c r="O10" s="166">
        <f t="shared" si="3"/>
        <v>0.79244999999999999</v>
      </c>
    </row>
    <row r="11" spans="3:15">
      <c r="C11" s="162">
        <f t="shared" si="4"/>
        <v>0.27573333333333333</v>
      </c>
      <c r="D11" s="162">
        <f t="shared" si="4"/>
        <v>0.47712222222222228</v>
      </c>
      <c r="E11" s="167">
        <f t="shared" si="4"/>
        <v>0.52573333333333327</v>
      </c>
      <c r="F11" s="167">
        <f t="shared" si="4"/>
        <v>0.5673999999999999</v>
      </c>
      <c r="G11" s="162">
        <f t="shared" ref="G11" si="6">G10+0.0014</f>
        <v>0.64031666666666653</v>
      </c>
      <c r="H11" s="163">
        <f t="shared" si="4"/>
        <v>0.80698333333333327</v>
      </c>
      <c r="I11" s="153" t="s">
        <v>49</v>
      </c>
      <c r="J11" s="164">
        <f t="shared" ref="J11:O11" si="7">J12+0.0049</f>
        <v>0.25980000000000003</v>
      </c>
      <c r="K11" s="168">
        <f t="shared" si="7"/>
        <v>0.29799444444444451</v>
      </c>
      <c r="L11" s="164">
        <f t="shared" si="7"/>
        <v>0.50285555555555561</v>
      </c>
      <c r="M11" s="196">
        <f t="shared" si="7"/>
        <v>0.54799444444444445</v>
      </c>
      <c r="N11" s="166">
        <f t="shared" si="7"/>
        <v>0.61396666666666666</v>
      </c>
      <c r="O11" s="166">
        <f t="shared" si="7"/>
        <v>0.79105000000000003</v>
      </c>
    </row>
    <row r="12" spans="3:15">
      <c r="C12" s="166">
        <f t="shared" ref="C12" si="8">C11+0.0042</f>
        <v>0.27993333333333331</v>
      </c>
      <c r="D12" s="167">
        <f>D11+0.0049</f>
        <v>0.4820222222222223</v>
      </c>
      <c r="E12" s="167">
        <f>E11+0.0049</f>
        <v>0.53063333333333329</v>
      </c>
      <c r="F12" s="167">
        <f>F11+0.0049</f>
        <v>0.57229999999999992</v>
      </c>
      <c r="G12" s="166">
        <f t="shared" ref="G12" si="9">G11+0.0042</f>
        <v>0.64451666666666652</v>
      </c>
      <c r="H12" s="163">
        <f>H11+0.0049</f>
        <v>0.81188333333333329</v>
      </c>
      <c r="I12" s="153" t="s">
        <v>50</v>
      </c>
      <c r="J12" s="164">
        <f t="shared" ref="J12:O12" si="10">J13+0.0028</f>
        <v>0.25490000000000002</v>
      </c>
      <c r="K12" s="168">
        <f t="shared" si="10"/>
        <v>0.29309444444444449</v>
      </c>
      <c r="L12" s="164">
        <f t="shared" si="10"/>
        <v>0.4979555555555556</v>
      </c>
      <c r="M12" s="196">
        <f t="shared" si="10"/>
        <v>0.54309444444444444</v>
      </c>
      <c r="N12" s="166">
        <f t="shared" si="10"/>
        <v>0.60906666666666665</v>
      </c>
      <c r="O12" s="166">
        <f t="shared" si="10"/>
        <v>0.78615000000000002</v>
      </c>
    </row>
    <row r="13" spans="3:15">
      <c r="C13" s="166">
        <f t="shared" ref="C13" si="11">C12+0.0028</f>
        <v>0.28273333333333334</v>
      </c>
      <c r="D13" s="167">
        <f t="shared" ref="D13:H13" si="12">D12+0.0028</f>
        <v>0.48482222222222232</v>
      </c>
      <c r="E13" s="167">
        <f t="shared" si="12"/>
        <v>0.53343333333333331</v>
      </c>
      <c r="F13" s="167">
        <f t="shared" si="12"/>
        <v>0.57509999999999994</v>
      </c>
      <c r="G13" s="166">
        <f t="shared" si="12"/>
        <v>0.64731666666666654</v>
      </c>
      <c r="H13" s="163">
        <f t="shared" si="12"/>
        <v>0.81468333333333331</v>
      </c>
      <c r="I13" s="169" t="s">
        <v>51</v>
      </c>
      <c r="J13" s="164">
        <f t="shared" ref="J13:O13" si="13">J14+0.0021</f>
        <v>0.25209999999999999</v>
      </c>
      <c r="K13" s="168">
        <f t="shared" si="13"/>
        <v>0.29029444444444447</v>
      </c>
      <c r="L13" s="164">
        <f t="shared" si="13"/>
        <v>0.49515555555555557</v>
      </c>
      <c r="M13" s="196">
        <f t="shared" si="13"/>
        <v>0.54029444444444441</v>
      </c>
      <c r="N13" s="166">
        <f t="shared" si="13"/>
        <v>0.60626666666666662</v>
      </c>
      <c r="O13" s="166">
        <f t="shared" si="13"/>
        <v>0.78334999999999999</v>
      </c>
    </row>
    <row r="14" spans="3:15">
      <c r="C14" s="161">
        <f t="shared" ref="C14" si="14">C13+0.0021</f>
        <v>0.28483333333333333</v>
      </c>
      <c r="D14" s="170">
        <f t="shared" ref="D14:H14" si="15">D13+0.0021</f>
        <v>0.48692222222222231</v>
      </c>
      <c r="E14" s="170">
        <f>E13+0.0021</f>
        <v>0.53553333333333331</v>
      </c>
      <c r="F14" s="170">
        <f t="shared" si="15"/>
        <v>0.57719999999999994</v>
      </c>
      <c r="G14" s="161">
        <f t="shared" si="15"/>
        <v>0.64941666666666653</v>
      </c>
      <c r="H14" s="171">
        <f t="shared" si="15"/>
        <v>0.81678333333333331</v>
      </c>
      <c r="I14" s="172" t="s">
        <v>52</v>
      </c>
      <c r="J14" s="195">
        <v>0.25</v>
      </c>
      <c r="K14" s="173">
        <v>0.28819444444444448</v>
      </c>
      <c r="L14" s="195">
        <v>0.49305555555555558</v>
      </c>
      <c r="M14" s="176">
        <v>0.53819444444444442</v>
      </c>
      <c r="N14" s="161">
        <v>0.60416666666666663</v>
      </c>
      <c r="O14" s="161">
        <v>0.78125</v>
      </c>
    </row>
    <row r="15" spans="3:15" s="341" customFormat="1">
      <c r="C15" s="157"/>
      <c r="D15" s="340"/>
      <c r="E15" s="340"/>
      <c r="F15" s="340"/>
      <c r="G15" s="340"/>
      <c r="H15" s="340"/>
      <c r="I15" s="339"/>
      <c r="J15" s="340"/>
      <c r="K15" s="340"/>
      <c r="L15" s="340"/>
      <c r="M15" s="340"/>
      <c r="N15" s="340"/>
      <c r="O15" s="340"/>
    </row>
    <row r="16" spans="3:15">
      <c r="C16" s="127"/>
      <c r="D16" s="7"/>
      <c r="E16" s="1" t="s">
        <v>8</v>
      </c>
      <c r="F16" s="1"/>
      <c r="G16" s="1"/>
      <c r="H16" s="175"/>
      <c r="I16" s="27"/>
      <c r="J16" s="202"/>
      <c r="K16" s="203"/>
    </row>
    <row r="17" spans="3:12">
      <c r="C17" s="128"/>
      <c r="D17" s="10"/>
      <c r="E17" s="212" t="s">
        <v>9</v>
      </c>
      <c r="F17" s="1"/>
      <c r="G17" s="1"/>
      <c r="H17" s="175"/>
      <c r="I17" s="27"/>
      <c r="K17" s="111"/>
      <c r="L17" s="111"/>
    </row>
    <row r="18" spans="3:12">
      <c r="C18" s="145" t="s">
        <v>97</v>
      </c>
      <c r="E18" s="213" t="s">
        <v>98</v>
      </c>
      <c r="F18" s="213"/>
      <c r="G18" s="213"/>
      <c r="H18" s="213"/>
      <c r="I18" s="122"/>
      <c r="K18" s="111"/>
      <c r="L18" s="111"/>
    </row>
    <row r="19" spans="3:12">
      <c r="C19" s="217" t="s">
        <v>0</v>
      </c>
      <c r="E19" s="214" t="s">
        <v>82</v>
      </c>
      <c r="F19" s="214"/>
      <c r="G19" s="214"/>
      <c r="H19" s="215"/>
      <c r="I19" s="115"/>
      <c r="K19" s="124"/>
      <c r="L19" s="124"/>
    </row>
    <row r="20" spans="3:12">
      <c r="C20" s="244"/>
      <c r="E20" s="1"/>
      <c r="F20" s="174"/>
      <c r="G20" s="174"/>
      <c r="H20" s="1"/>
      <c r="K20" s="117"/>
      <c r="L20" s="117"/>
    </row>
  </sheetData>
  <mergeCells count="4">
    <mergeCell ref="I2:I3"/>
    <mergeCell ref="J4:O4"/>
    <mergeCell ref="C4:H4"/>
    <mergeCell ref="I4:I5"/>
  </mergeCells>
  <pageMargins left="0.7" right="0.7" top="0.75" bottom="0.75" header="0.3" footer="0.3"/>
  <pageSetup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2:L21"/>
  <sheetViews>
    <sheetView workbookViewId="0">
      <selection activeCell="I2" sqref="I2"/>
    </sheetView>
  </sheetViews>
  <sheetFormatPr defaultRowHeight="15"/>
  <cols>
    <col min="1" max="1" width="5.42578125" customWidth="1"/>
    <col min="2" max="2" width="5.5703125" customWidth="1"/>
    <col min="3" max="3" width="6" customWidth="1"/>
    <col min="4" max="4" width="6.5703125" customWidth="1"/>
    <col min="5" max="5" width="6.28515625" customWidth="1"/>
    <col min="6" max="6" width="7" customWidth="1"/>
    <col min="7" max="7" width="32.140625" customWidth="1"/>
    <col min="8" max="8" width="6.28515625" customWidth="1"/>
    <col min="9" max="10" width="6.42578125" customWidth="1"/>
    <col min="11" max="11" width="7" customWidth="1"/>
    <col min="12" max="12" width="6.5703125" customWidth="1"/>
  </cols>
  <sheetData>
    <row r="2" spans="2:12" ht="13.5" customHeight="1" thickBot="1"/>
    <row r="3" spans="2:12" ht="17.25" customHeight="1">
      <c r="B3" s="47"/>
      <c r="C3" s="49"/>
      <c r="D3" s="49"/>
      <c r="E3" s="49"/>
      <c r="F3" s="49"/>
      <c r="G3" s="334" t="s">
        <v>119</v>
      </c>
      <c r="H3" s="49"/>
      <c r="I3" s="49"/>
      <c r="J3" s="49"/>
      <c r="K3" s="49"/>
      <c r="L3" s="49"/>
    </row>
    <row r="4" spans="2:12" ht="15.75" thickBot="1">
      <c r="B4" s="135" t="s">
        <v>0</v>
      </c>
      <c r="C4" s="134" t="s">
        <v>97</v>
      </c>
      <c r="D4" s="135" t="s">
        <v>0</v>
      </c>
      <c r="E4" s="135" t="s">
        <v>0</v>
      </c>
      <c r="F4" s="273" t="s">
        <v>0</v>
      </c>
      <c r="G4" s="336"/>
      <c r="H4" s="274" t="s">
        <v>97</v>
      </c>
      <c r="I4" s="135" t="s">
        <v>0</v>
      </c>
      <c r="J4" s="135" t="s">
        <v>0</v>
      </c>
      <c r="K4" s="135" t="s">
        <v>0</v>
      </c>
      <c r="L4" s="135" t="s">
        <v>0</v>
      </c>
    </row>
    <row r="5" spans="2:12">
      <c r="B5" s="297" t="s">
        <v>11</v>
      </c>
      <c r="C5" s="298"/>
      <c r="D5" s="298"/>
      <c r="E5" s="298"/>
      <c r="F5" s="298"/>
      <c r="G5" s="309" t="s">
        <v>2</v>
      </c>
      <c r="H5" s="300" t="s">
        <v>11</v>
      </c>
      <c r="I5" s="300"/>
      <c r="J5" s="300"/>
      <c r="K5" s="300"/>
      <c r="L5" s="300"/>
    </row>
    <row r="6" spans="2:12" ht="12" customHeight="1">
      <c r="B6" s="50">
        <v>1</v>
      </c>
      <c r="C6" s="50">
        <v>2</v>
      </c>
      <c r="D6" s="50">
        <v>3</v>
      </c>
      <c r="E6" s="50">
        <v>4</v>
      </c>
      <c r="F6" s="50">
        <v>5</v>
      </c>
      <c r="G6" s="310"/>
      <c r="H6" s="51">
        <v>6</v>
      </c>
      <c r="I6" s="51">
        <v>7</v>
      </c>
      <c r="J6" s="51">
        <v>8</v>
      </c>
      <c r="K6" s="51">
        <v>9</v>
      </c>
      <c r="L6" s="51">
        <v>10</v>
      </c>
    </row>
    <row r="7" spans="2:12">
      <c r="B7" s="44">
        <v>0.28125</v>
      </c>
      <c r="C7" s="44">
        <v>0.5</v>
      </c>
      <c r="D7" s="35">
        <v>0.5625</v>
      </c>
      <c r="E7" s="52">
        <v>0.73958333333333337</v>
      </c>
      <c r="F7" s="35">
        <v>0.80208333333333337</v>
      </c>
      <c r="G7" s="53" t="s">
        <v>21</v>
      </c>
      <c r="H7" s="38">
        <f>H9+0.0028</f>
        <v>0.27581666666666677</v>
      </c>
      <c r="I7" s="37">
        <f t="shared" ref="I7:J7" si="0">I8+0.0007</f>
        <v>0.31053888888888892</v>
      </c>
      <c r="J7" s="38">
        <f t="shared" si="0"/>
        <v>0.53483333333333316</v>
      </c>
      <c r="K7" s="37">
        <f>K9+0.0014</f>
        <v>0.59733333333333305</v>
      </c>
      <c r="L7" s="37">
        <f t="shared" ref="L7" si="1">L9+0.0014</f>
        <v>0.76744444444444426</v>
      </c>
    </row>
    <row r="8" spans="2:12">
      <c r="B8" s="37"/>
      <c r="C8" s="39">
        <f>C7+0.0035</f>
        <v>0.50349999999999995</v>
      </c>
      <c r="D8" s="39">
        <f>D7+0.0035</f>
        <v>0.56599999999999995</v>
      </c>
      <c r="E8" s="39">
        <f>E7+0.0035</f>
        <v>0.74308333333333332</v>
      </c>
      <c r="F8" s="37"/>
      <c r="G8" s="41" t="s">
        <v>22</v>
      </c>
      <c r="H8" s="37"/>
      <c r="I8" s="39">
        <f>I9+0.0021</f>
        <v>0.30983888888888894</v>
      </c>
      <c r="J8" s="39">
        <f>J9+0.0014</f>
        <v>0.53413333333333313</v>
      </c>
      <c r="K8" s="37"/>
      <c r="L8" s="37"/>
    </row>
    <row r="9" spans="2:12">
      <c r="B9" s="37">
        <f>B7+0.0014</f>
        <v>0.28265000000000001</v>
      </c>
      <c r="C9" s="39">
        <f>C8+0.0007</f>
        <v>0.50419999999999998</v>
      </c>
      <c r="D9" s="39">
        <f>D8+0.0014</f>
        <v>0.5673999999999999</v>
      </c>
      <c r="E9" s="39">
        <f t="shared" ref="D9:F10" si="2">E8+0.0007</f>
        <v>0.74378333333333335</v>
      </c>
      <c r="F9" s="38">
        <f>F7+0.0014</f>
        <v>0.80348333333333333</v>
      </c>
      <c r="G9" s="41" t="s">
        <v>23</v>
      </c>
      <c r="H9" s="38">
        <f t="shared" ref="H9:J10" si="3">H10+0.0014</f>
        <v>0.27301666666666674</v>
      </c>
      <c r="I9" s="39">
        <f t="shared" si="3"/>
        <v>0.30773888888888895</v>
      </c>
      <c r="J9" s="38">
        <f t="shared" si="3"/>
        <v>0.53273333333333317</v>
      </c>
      <c r="K9" s="37">
        <f>K10+0.0014</f>
        <v>0.59593333333333309</v>
      </c>
      <c r="L9" s="37">
        <f>L10+0.0014</f>
        <v>0.76604444444444431</v>
      </c>
    </row>
    <row r="10" spans="2:12" ht="14.25" customHeight="1">
      <c r="B10" s="37">
        <f>B9+0.0007</f>
        <v>0.28334999999999999</v>
      </c>
      <c r="C10" s="39">
        <f>C9+0.0007</f>
        <v>0.50490000000000002</v>
      </c>
      <c r="D10" s="39">
        <f t="shared" si="2"/>
        <v>0.56809999999999994</v>
      </c>
      <c r="E10" s="39">
        <f t="shared" si="2"/>
        <v>0.74448333333333339</v>
      </c>
      <c r="F10" s="38">
        <f t="shared" si="2"/>
        <v>0.80418333333333336</v>
      </c>
      <c r="G10" s="41" t="s">
        <v>24</v>
      </c>
      <c r="H10" s="38">
        <f t="shared" si="3"/>
        <v>0.27161666666666673</v>
      </c>
      <c r="I10" s="39">
        <f t="shared" si="3"/>
        <v>0.30633888888888894</v>
      </c>
      <c r="J10" s="38">
        <f t="shared" si="3"/>
        <v>0.53133333333333321</v>
      </c>
      <c r="K10" s="37">
        <f>K11+0.0014</f>
        <v>0.59453333333333314</v>
      </c>
      <c r="L10" s="37">
        <f>L12+0.0014</f>
        <v>0.76464444444444435</v>
      </c>
    </row>
    <row r="11" spans="2:12">
      <c r="B11" s="37">
        <f t="shared" ref="B11:F11" si="4">B10+0.0035</f>
        <v>0.28684999999999999</v>
      </c>
      <c r="C11" s="39">
        <f t="shared" si="4"/>
        <v>0.50839999999999996</v>
      </c>
      <c r="D11" s="39">
        <f t="shared" si="4"/>
        <v>0.57159999999999989</v>
      </c>
      <c r="E11" s="39">
        <f t="shared" si="4"/>
        <v>0.74798333333333333</v>
      </c>
      <c r="F11" s="38">
        <f t="shared" si="4"/>
        <v>0.80768333333333331</v>
      </c>
      <c r="G11" s="54" t="s">
        <v>25</v>
      </c>
      <c r="H11" s="38">
        <f t="shared" ref="H11:L12" si="5">H12+0.0035</f>
        <v>0.27021666666666672</v>
      </c>
      <c r="I11" s="39">
        <f t="shared" si="5"/>
        <v>0.30493888888888893</v>
      </c>
      <c r="J11" s="38">
        <f t="shared" si="5"/>
        <v>0.52993333333333326</v>
      </c>
      <c r="K11" s="37">
        <f t="shared" si="5"/>
        <v>0.59313333333333318</v>
      </c>
      <c r="L11" s="42">
        <f t="shared" si="5"/>
        <v>0.76674444444444434</v>
      </c>
    </row>
    <row r="12" spans="2:12">
      <c r="B12" s="37">
        <f t="shared" ref="B12:F13" si="6">B11+0.0021</f>
        <v>0.28894999999999998</v>
      </c>
      <c r="C12" s="39">
        <f t="shared" si="6"/>
        <v>0.51049999999999995</v>
      </c>
      <c r="D12" s="39">
        <f t="shared" si="6"/>
        <v>0.57369999999999988</v>
      </c>
      <c r="E12" s="39">
        <f t="shared" si="6"/>
        <v>0.75008333333333332</v>
      </c>
      <c r="F12" s="38">
        <f t="shared" si="6"/>
        <v>0.8097833333333333</v>
      </c>
      <c r="G12" s="41" t="s">
        <v>26</v>
      </c>
      <c r="H12" s="38">
        <f t="shared" si="5"/>
        <v>0.26671666666666671</v>
      </c>
      <c r="I12" s="39">
        <f t="shared" si="5"/>
        <v>0.30143888888888892</v>
      </c>
      <c r="J12" s="38">
        <f>J13+0.0028</f>
        <v>0.52643333333333331</v>
      </c>
      <c r="K12" s="37">
        <f t="shared" si="5"/>
        <v>0.58963333333333323</v>
      </c>
      <c r="L12" s="42">
        <f t="shared" si="5"/>
        <v>0.76324444444444439</v>
      </c>
    </row>
    <row r="13" spans="2:12">
      <c r="B13" s="37">
        <f t="shared" si="6"/>
        <v>0.29104999999999998</v>
      </c>
      <c r="C13" s="39">
        <f t="shared" si="6"/>
        <v>0.51259999999999994</v>
      </c>
      <c r="D13" s="39">
        <f t="shared" si="6"/>
        <v>0.57579999999999987</v>
      </c>
      <c r="E13" s="39">
        <f t="shared" si="6"/>
        <v>0.75218333333333331</v>
      </c>
      <c r="F13" s="38">
        <f t="shared" si="6"/>
        <v>0.81188333333333329</v>
      </c>
      <c r="G13" s="41" t="s">
        <v>27</v>
      </c>
      <c r="H13" s="38">
        <f>H14+0.0014</f>
        <v>0.26321666666666671</v>
      </c>
      <c r="I13" s="39">
        <f t="shared" ref="I13:L14" si="7">I14+0.0014</f>
        <v>0.29793888888888892</v>
      </c>
      <c r="J13" s="38">
        <f>J14+0.0014</f>
        <v>0.52363333333333328</v>
      </c>
      <c r="K13" s="37">
        <f>K14+0.0014</f>
        <v>0.58613333333333328</v>
      </c>
      <c r="L13" s="42">
        <f t="shared" si="7"/>
        <v>0.75974444444444444</v>
      </c>
    </row>
    <row r="14" spans="2:12">
      <c r="B14" s="37">
        <f t="shared" ref="B14:C15" si="8">B13+0.0014</f>
        <v>0.29244999999999999</v>
      </c>
      <c r="C14" s="39">
        <f t="shared" si="8"/>
        <v>0.5139999999999999</v>
      </c>
      <c r="D14" s="39">
        <f t="shared" ref="D14:F15" si="9">D13+0.0014</f>
        <v>0.57719999999999982</v>
      </c>
      <c r="E14" s="39">
        <f t="shared" si="9"/>
        <v>0.75358333333333327</v>
      </c>
      <c r="F14" s="38">
        <f t="shared" si="9"/>
        <v>0.81328333333333325</v>
      </c>
      <c r="G14" s="41" t="s">
        <v>28</v>
      </c>
      <c r="H14" s="38">
        <f>H15+0.0014</f>
        <v>0.2618166666666667</v>
      </c>
      <c r="I14" s="39">
        <f t="shared" si="7"/>
        <v>0.29653888888888891</v>
      </c>
      <c r="J14" s="38">
        <f>J15+0.0014</f>
        <v>0.52223333333333333</v>
      </c>
      <c r="K14" s="37">
        <f>K15+0.0014</f>
        <v>0.58473333333333333</v>
      </c>
      <c r="L14" s="42">
        <f>L15+0.0014</f>
        <v>0.75834444444444449</v>
      </c>
    </row>
    <row r="15" spans="2:12">
      <c r="B15" s="33">
        <f t="shared" si="8"/>
        <v>0.29385</v>
      </c>
      <c r="C15" s="32">
        <f t="shared" si="8"/>
        <v>0.51539999999999986</v>
      </c>
      <c r="D15" s="32">
        <f t="shared" si="9"/>
        <v>0.57859999999999978</v>
      </c>
      <c r="E15" s="32">
        <f>E14+0.0014</f>
        <v>0.75498333333333323</v>
      </c>
      <c r="F15" s="43">
        <f t="shared" si="9"/>
        <v>0.8146833333333332</v>
      </c>
      <c r="G15" s="53" t="s">
        <v>29</v>
      </c>
      <c r="H15" s="43">
        <v>0.26041666666666669</v>
      </c>
      <c r="I15" s="32">
        <v>0.2951388888888889</v>
      </c>
      <c r="J15" s="43">
        <v>0.52083333333333337</v>
      </c>
      <c r="K15" s="33">
        <v>0.58333333333333337</v>
      </c>
      <c r="L15" s="44">
        <v>0.75694444444444453</v>
      </c>
    </row>
    <row r="16" spans="2:12" ht="13.5" customHeight="1">
      <c r="B16" s="47"/>
      <c r="C16" s="47"/>
      <c r="D16" s="47"/>
      <c r="E16" s="47"/>
      <c r="F16" s="47"/>
      <c r="G16" s="126"/>
      <c r="H16" s="47"/>
      <c r="I16" s="47"/>
      <c r="J16" s="47"/>
      <c r="K16" s="47"/>
      <c r="L16" s="47"/>
    </row>
    <row r="17" spans="2:12" ht="13.5" customHeight="1">
      <c r="B17" s="127"/>
      <c r="C17" s="7"/>
      <c r="D17" s="1" t="s">
        <v>8</v>
      </c>
      <c r="E17" s="175"/>
      <c r="F17" s="1"/>
      <c r="G17" s="126"/>
      <c r="H17" s="47"/>
      <c r="I17" s="47"/>
      <c r="J17" s="47"/>
      <c r="K17" s="47"/>
      <c r="L17" s="47"/>
    </row>
    <row r="18" spans="2:12" ht="13.5" customHeight="1">
      <c r="B18" s="128"/>
      <c r="C18" s="10"/>
      <c r="D18" s="212" t="s">
        <v>9</v>
      </c>
      <c r="E18" s="175"/>
      <c r="F18" s="1"/>
      <c r="G18" s="126"/>
      <c r="H18" s="47"/>
      <c r="I18" s="47"/>
      <c r="J18" s="47"/>
      <c r="K18" s="47"/>
      <c r="L18" s="47"/>
    </row>
    <row r="19" spans="2:12" ht="13.5" customHeight="1">
      <c r="B19" s="145" t="s">
        <v>97</v>
      </c>
      <c r="D19" s="213" t="s">
        <v>98</v>
      </c>
      <c r="E19" s="213"/>
      <c r="F19" s="213"/>
      <c r="G19" s="126"/>
      <c r="H19" s="47"/>
      <c r="I19" s="47"/>
      <c r="J19" s="47"/>
      <c r="K19" s="47"/>
      <c r="L19" s="47"/>
    </row>
    <row r="20" spans="2:12" ht="13.5" customHeight="1">
      <c r="B20" s="217" t="s">
        <v>0</v>
      </c>
      <c r="D20" s="214" t="s">
        <v>83</v>
      </c>
      <c r="E20" s="215"/>
      <c r="F20" s="216"/>
      <c r="G20" s="126"/>
      <c r="H20" s="47"/>
      <c r="I20" s="47"/>
      <c r="J20" s="47"/>
      <c r="K20" s="47"/>
      <c r="L20" s="47"/>
    </row>
    <row r="21" spans="2:12">
      <c r="B21" s="244"/>
      <c r="D21" s="1"/>
      <c r="E21" s="1"/>
      <c r="F21" s="1"/>
    </row>
  </sheetData>
  <mergeCells count="4">
    <mergeCell ref="H5:L5"/>
    <mergeCell ref="G5:G6"/>
    <mergeCell ref="G3:G4"/>
    <mergeCell ref="B5:F5"/>
  </mergeCells>
  <pageMargins left="0.7" right="0.7" top="0.75" bottom="0.75" header="0.3" footer="0.3"/>
  <pageSetup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U22"/>
  <sheetViews>
    <sheetView workbookViewId="0">
      <selection activeCell="S14" sqref="S14"/>
    </sheetView>
  </sheetViews>
  <sheetFormatPr defaultRowHeight="15"/>
  <cols>
    <col min="1" max="1" width="2.28515625" customWidth="1"/>
    <col min="2" max="2" width="7" customWidth="1"/>
    <col min="3" max="3" width="6.7109375" customWidth="1"/>
    <col min="4" max="4" width="6.28515625" customWidth="1"/>
    <col min="5" max="5" width="7.85546875" customWidth="1"/>
    <col min="6" max="6" width="7.42578125" customWidth="1"/>
    <col min="7" max="7" width="7.140625" customWidth="1"/>
    <col min="8" max="8" width="25.140625" customWidth="1"/>
    <col min="9" max="9" width="6.42578125" customWidth="1"/>
    <col min="10" max="10" width="7.140625" customWidth="1"/>
    <col min="11" max="11" width="6.28515625" customWidth="1"/>
    <col min="12" max="12" width="6" customWidth="1"/>
  </cols>
  <sheetData>
    <row r="1" spans="2:14" ht="15.75" thickBot="1">
      <c r="E1" s="199" t="s">
        <v>88</v>
      </c>
      <c r="F1" s="199" t="s">
        <v>88</v>
      </c>
      <c r="G1" s="199" t="s">
        <v>88</v>
      </c>
    </row>
    <row r="2" spans="2:14" ht="12" customHeight="1">
      <c r="C2" s="10"/>
      <c r="D2" s="10"/>
      <c r="E2" s="11"/>
      <c r="F2" s="11"/>
      <c r="G2" s="11"/>
      <c r="H2" s="334" t="s">
        <v>120</v>
      </c>
      <c r="I2" s="55"/>
      <c r="J2" s="7"/>
      <c r="K2" s="7"/>
      <c r="L2" s="7"/>
    </row>
    <row r="3" spans="2:14" ht="12" customHeight="1" thickBot="1">
      <c r="B3" s="135" t="s">
        <v>0</v>
      </c>
      <c r="C3" s="134" t="s">
        <v>97</v>
      </c>
      <c r="D3" s="135" t="s">
        <v>0</v>
      </c>
      <c r="E3" s="135" t="s">
        <v>0</v>
      </c>
      <c r="F3" s="135" t="s">
        <v>0</v>
      </c>
      <c r="G3" s="273" t="s">
        <v>0</v>
      </c>
      <c r="H3" s="336"/>
      <c r="I3" s="274" t="s">
        <v>97</v>
      </c>
      <c r="J3" s="135" t="s">
        <v>0</v>
      </c>
      <c r="K3" s="135" t="s">
        <v>0</v>
      </c>
      <c r="L3" s="135" t="s">
        <v>0</v>
      </c>
      <c r="M3" s="135" t="s">
        <v>0</v>
      </c>
      <c r="N3" s="135" t="s">
        <v>0</v>
      </c>
    </row>
    <row r="4" spans="2:14" ht="12" customHeight="1">
      <c r="B4" s="315" t="s">
        <v>11</v>
      </c>
      <c r="C4" s="315"/>
      <c r="D4" s="315"/>
      <c r="E4" s="315"/>
      <c r="F4" s="315"/>
      <c r="G4" s="315"/>
      <c r="H4" s="311" t="s">
        <v>2</v>
      </c>
      <c r="I4" s="315" t="s">
        <v>11</v>
      </c>
      <c r="J4" s="315"/>
      <c r="K4" s="315"/>
      <c r="L4" s="315"/>
      <c r="M4" s="315"/>
      <c r="N4" s="315"/>
    </row>
    <row r="5" spans="2:14" ht="12" customHeight="1">
      <c r="B5" s="254">
        <v>1</v>
      </c>
      <c r="C5" s="254">
        <v>2</v>
      </c>
      <c r="D5" s="254">
        <v>3</v>
      </c>
      <c r="E5" s="254">
        <v>4</v>
      </c>
      <c r="F5" s="254">
        <v>5</v>
      </c>
      <c r="G5" s="254">
        <v>6</v>
      </c>
      <c r="H5" s="312"/>
      <c r="I5" s="221">
        <v>7</v>
      </c>
      <c r="J5" s="221">
        <v>8</v>
      </c>
      <c r="K5" s="221">
        <v>9</v>
      </c>
      <c r="L5" s="255">
        <v>10</v>
      </c>
      <c r="M5" s="256">
        <v>11</v>
      </c>
      <c r="N5" s="256">
        <v>12</v>
      </c>
    </row>
    <row r="6" spans="2:14" ht="12" customHeight="1">
      <c r="B6" s="142">
        <v>0.27430555555555552</v>
      </c>
      <c r="C6" s="142">
        <v>0.48958333333333331</v>
      </c>
      <c r="D6" s="142">
        <v>0.52430555555555558</v>
      </c>
      <c r="E6" s="143">
        <v>0.5625</v>
      </c>
      <c r="F6" s="144">
        <v>0.74305555555555547</v>
      </c>
      <c r="G6" s="143">
        <v>0.79861111111111116</v>
      </c>
      <c r="H6" s="57" t="s">
        <v>3</v>
      </c>
      <c r="I6" s="58">
        <f t="shared" ref="I6:N6" si="0">I9+0.0091</f>
        <v>0.27444444444444438</v>
      </c>
      <c r="J6" s="59">
        <f t="shared" si="0"/>
        <v>0.30569444444444438</v>
      </c>
      <c r="K6" s="58">
        <f t="shared" si="0"/>
        <v>0.52097222222222239</v>
      </c>
      <c r="L6" s="59">
        <f t="shared" si="0"/>
        <v>0.55916666666666681</v>
      </c>
      <c r="M6" s="59">
        <f t="shared" si="0"/>
        <v>0.60083333333333355</v>
      </c>
      <c r="N6" s="59">
        <f t="shared" si="0"/>
        <v>0.78833333333333355</v>
      </c>
    </row>
    <row r="7" spans="2:14" s="140" customFormat="1" ht="12" customHeight="1">
      <c r="B7" s="137"/>
      <c r="C7" s="137"/>
      <c r="D7" s="137"/>
      <c r="E7" s="141"/>
      <c r="F7" s="138"/>
      <c r="G7" s="141"/>
      <c r="H7" s="136" t="s">
        <v>84</v>
      </c>
      <c r="I7" s="63">
        <f>I9+0.0021</f>
        <v>0.26744444444444437</v>
      </c>
      <c r="J7" s="61"/>
      <c r="K7" s="90"/>
      <c r="L7" s="139"/>
      <c r="M7" s="139"/>
      <c r="N7" s="139"/>
    </row>
    <row r="8" spans="2:14" ht="12" customHeight="1">
      <c r="B8" s="61"/>
      <c r="C8" s="60">
        <f>C6+0.0021</f>
        <v>0.49168333333333331</v>
      </c>
      <c r="D8" s="60">
        <f t="shared" ref="D8:F8" si="1">D6+0.0021</f>
        <v>0.52640555555555557</v>
      </c>
      <c r="E8" s="60">
        <f t="shared" si="1"/>
        <v>0.56459999999999999</v>
      </c>
      <c r="F8" s="60">
        <f t="shared" si="1"/>
        <v>0.74515555555555546</v>
      </c>
      <c r="G8" s="61"/>
      <c r="H8" s="62" t="s">
        <v>12</v>
      </c>
      <c r="I8" s="61"/>
      <c r="J8" s="60">
        <f>J9+0.0007</f>
        <v>0.29729444444444436</v>
      </c>
      <c r="K8" s="61"/>
      <c r="L8" s="60">
        <f>L9+0.0007</f>
        <v>0.55076666666666685</v>
      </c>
      <c r="M8" s="61"/>
      <c r="N8" s="61"/>
    </row>
    <row r="9" spans="2:14" ht="12" customHeight="1">
      <c r="B9" s="61">
        <f>B6+0.0014</f>
        <v>0.27570555555555554</v>
      </c>
      <c r="C9" s="60">
        <f>C8+0.0007</f>
        <v>0.49238333333333328</v>
      </c>
      <c r="D9" s="60">
        <f>D8+0.0007</f>
        <v>0.5271055555555556</v>
      </c>
      <c r="E9" s="60">
        <f>E8+0.0007</f>
        <v>0.56530000000000002</v>
      </c>
      <c r="F9" s="60">
        <f>F8+0.0007</f>
        <v>0.74585555555555549</v>
      </c>
      <c r="G9" s="63">
        <f>G6+0.0021</f>
        <v>0.80071111111111115</v>
      </c>
      <c r="H9" s="62" t="s">
        <v>5</v>
      </c>
      <c r="I9" s="63">
        <f t="shared" ref="I9:N9" si="2">I10+0.0007</f>
        <v>0.26534444444444438</v>
      </c>
      <c r="J9" s="60">
        <f t="shared" si="2"/>
        <v>0.29659444444444438</v>
      </c>
      <c r="K9" s="63">
        <f t="shared" si="2"/>
        <v>0.51187222222222239</v>
      </c>
      <c r="L9" s="60">
        <f t="shared" si="2"/>
        <v>0.55006666666666681</v>
      </c>
      <c r="M9" s="61">
        <f t="shared" si="2"/>
        <v>0.59173333333333356</v>
      </c>
      <c r="N9" s="61">
        <f t="shared" si="2"/>
        <v>0.77923333333333356</v>
      </c>
    </row>
    <row r="10" spans="2:14" ht="12" customHeight="1">
      <c r="B10" s="61">
        <f t="shared" ref="B10" si="3">B9+0.0007</f>
        <v>0.27640555555555552</v>
      </c>
      <c r="C10" s="60">
        <f t="shared" ref="C10:G10" si="4">C9+0.0007</f>
        <v>0.49308333333333326</v>
      </c>
      <c r="D10" s="60">
        <f t="shared" si="4"/>
        <v>0.52780555555555564</v>
      </c>
      <c r="E10" s="60">
        <f t="shared" si="4"/>
        <v>0.56600000000000006</v>
      </c>
      <c r="F10" s="60">
        <f t="shared" si="4"/>
        <v>0.74655555555555553</v>
      </c>
      <c r="G10" s="63">
        <f t="shared" si="4"/>
        <v>0.80141111111111119</v>
      </c>
      <c r="H10" s="64" t="s">
        <v>13</v>
      </c>
      <c r="I10" s="63">
        <f t="shared" ref="I10:N10" si="5">I11+0.0028</f>
        <v>0.2646444444444444</v>
      </c>
      <c r="J10" s="60">
        <f t="shared" si="5"/>
        <v>0.2958944444444444</v>
      </c>
      <c r="K10" s="63">
        <f t="shared" si="5"/>
        <v>0.51117222222222236</v>
      </c>
      <c r="L10" s="60">
        <f t="shared" si="5"/>
        <v>0.54936666666666678</v>
      </c>
      <c r="M10" s="61">
        <f t="shared" si="5"/>
        <v>0.59103333333333352</v>
      </c>
      <c r="N10" s="61">
        <f t="shared" si="5"/>
        <v>0.77853333333333352</v>
      </c>
    </row>
    <row r="11" spans="2:14" ht="12" customHeight="1">
      <c r="B11" s="61">
        <f t="shared" ref="B11" si="6">B10+0.0028</f>
        <v>0.27920555555555554</v>
      </c>
      <c r="C11" s="60">
        <f t="shared" ref="C11:G11" si="7">C10+0.0028</f>
        <v>0.49588333333333329</v>
      </c>
      <c r="D11" s="60">
        <f t="shared" si="7"/>
        <v>0.53060555555555566</v>
      </c>
      <c r="E11" s="60">
        <f t="shared" si="7"/>
        <v>0.56880000000000008</v>
      </c>
      <c r="F11" s="60">
        <f t="shared" si="7"/>
        <v>0.74935555555555555</v>
      </c>
      <c r="G11" s="63">
        <f t="shared" si="7"/>
        <v>0.80421111111111121</v>
      </c>
      <c r="H11" s="65" t="s">
        <v>14</v>
      </c>
      <c r="I11" s="63">
        <f t="shared" ref="I11:N11" si="8">I12+0.0014</f>
        <v>0.26184444444444438</v>
      </c>
      <c r="J11" s="60">
        <f t="shared" si="8"/>
        <v>0.29309444444444438</v>
      </c>
      <c r="K11" s="63">
        <f t="shared" si="8"/>
        <v>0.50837222222222234</v>
      </c>
      <c r="L11" s="60">
        <f t="shared" si="8"/>
        <v>0.54656666666666676</v>
      </c>
      <c r="M11" s="61">
        <f t="shared" si="8"/>
        <v>0.5882333333333335</v>
      </c>
      <c r="N11" s="61">
        <f t="shared" si="8"/>
        <v>0.7757333333333335</v>
      </c>
    </row>
    <row r="12" spans="2:14" ht="12" customHeight="1">
      <c r="B12" s="61">
        <f t="shared" ref="B12" si="9">B11+0.0014</f>
        <v>0.28060555555555555</v>
      </c>
      <c r="C12" s="60">
        <f t="shared" ref="C12:G12" si="10">C11+0.0014</f>
        <v>0.4972833333333333</v>
      </c>
      <c r="D12" s="60">
        <f t="shared" si="10"/>
        <v>0.53200555555555562</v>
      </c>
      <c r="E12" s="60">
        <f t="shared" si="10"/>
        <v>0.57020000000000004</v>
      </c>
      <c r="F12" s="60">
        <f t="shared" si="10"/>
        <v>0.75075555555555551</v>
      </c>
      <c r="G12" s="63">
        <f t="shared" si="10"/>
        <v>0.80561111111111117</v>
      </c>
      <c r="H12" s="62" t="s">
        <v>15</v>
      </c>
      <c r="I12" s="63">
        <f t="shared" ref="I12:N16" si="11">I13+0.0007</f>
        <v>0.26044444444444437</v>
      </c>
      <c r="J12" s="60">
        <f t="shared" si="11"/>
        <v>0.29169444444444437</v>
      </c>
      <c r="K12" s="63">
        <f t="shared" si="11"/>
        <v>0.50697222222222238</v>
      </c>
      <c r="L12" s="60">
        <f t="shared" si="11"/>
        <v>0.5451666666666668</v>
      </c>
      <c r="M12" s="61">
        <f t="shared" si="11"/>
        <v>0.58683333333333354</v>
      </c>
      <c r="N12" s="61">
        <f t="shared" si="11"/>
        <v>0.77433333333333354</v>
      </c>
    </row>
    <row r="13" spans="2:14" ht="12" customHeight="1">
      <c r="B13" s="61">
        <f t="shared" ref="B13" si="12">B12+0.0007</f>
        <v>0.28130555555555553</v>
      </c>
      <c r="C13" s="60">
        <f t="shared" ref="C13:G17" si="13">C12+0.0007</f>
        <v>0.49798333333333328</v>
      </c>
      <c r="D13" s="60">
        <f t="shared" si="13"/>
        <v>0.53270555555555565</v>
      </c>
      <c r="E13" s="60">
        <f t="shared" si="13"/>
        <v>0.57090000000000007</v>
      </c>
      <c r="F13" s="60">
        <f t="shared" si="13"/>
        <v>0.75145555555555554</v>
      </c>
      <c r="G13" s="63">
        <f t="shared" si="13"/>
        <v>0.8063111111111112</v>
      </c>
      <c r="H13" s="62" t="s">
        <v>16</v>
      </c>
      <c r="I13" s="63">
        <f t="shared" si="11"/>
        <v>0.25974444444444439</v>
      </c>
      <c r="J13" s="60">
        <f t="shared" si="11"/>
        <v>0.29099444444444439</v>
      </c>
      <c r="K13" s="63">
        <f t="shared" si="11"/>
        <v>0.50627222222222235</v>
      </c>
      <c r="L13" s="60">
        <f t="shared" si="11"/>
        <v>0.54446666666666677</v>
      </c>
      <c r="M13" s="61">
        <f t="shared" si="11"/>
        <v>0.58613333333333351</v>
      </c>
      <c r="N13" s="61">
        <f t="shared" si="11"/>
        <v>0.77363333333333351</v>
      </c>
    </row>
    <row r="14" spans="2:14" ht="12" customHeight="1">
      <c r="B14" s="61">
        <f t="shared" ref="B14" si="14">B13+0.0007</f>
        <v>0.28200555555555551</v>
      </c>
      <c r="C14" s="60">
        <f t="shared" si="13"/>
        <v>0.49868333333333326</v>
      </c>
      <c r="D14" s="60">
        <f t="shared" si="13"/>
        <v>0.53340555555555569</v>
      </c>
      <c r="E14" s="60">
        <f t="shared" si="13"/>
        <v>0.57160000000000011</v>
      </c>
      <c r="F14" s="60">
        <f t="shared" si="13"/>
        <v>0.75215555555555558</v>
      </c>
      <c r="G14" s="63">
        <f t="shared" si="13"/>
        <v>0.80701111111111123</v>
      </c>
      <c r="H14" s="62" t="s">
        <v>17</v>
      </c>
      <c r="I14" s="63">
        <f t="shared" si="11"/>
        <v>0.25904444444444441</v>
      </c>
      <c r="J14" s="60">
        <f t="shared" si="11"/>
        <v>0.29029444444444441</v>
      </c>
      <c r="K14" s="63">
        <f t="shared" si="11"/>
        <v>0.50557222222222231</v>
      </c>
      <c r="L14" s="60">
        <f t="shared" si="11"/>
        <v>0.54376666666666673</v>
      </c>
      <c r="M14" s="61">
        <f t="shared" si="11"/>
        <v>0.58543333333333347</v>
      </c>
      <c r="N14" s="61">
        <f t="shared" si="11"/>
        <v>0.77293333333333347</v>
      </c>
    </row>
    <row r="15" spans="2:14" ht="12" customHeight="1">
      <c r="B15" s="61">
        <f t="shared" ref="B15" si="15">B14+0.0007</f>
        <v>0.28270555555555549</v>
      </c>
      <c r="C15" s="60">
        <f t="shared" si="13"/>
        <v>0.49938333333333323</v>
      </c>
      <c r="D15" s="60">
        <f t="shared" si="13"/>
        <v>0.53410555555555572</v>
      </c>
      <c r="E15" s="60">
        <f t="shared" si="13"/>
        <v>0.57230000000000014</v>
      </c>
      <c r="F15" s="60">
        <f t="shared" si="13"/>
        <v>0.75285555555555561</v>
      </c>
      <c r="G15" s="63">
        <f t="shared" si="13"/>
        <v>0.80771111111111127</v>
      </c>
      <c r="H15" s="62" t="s">
        <v>18</v>
      </c>
      <c r="I15" s="63">
        <f t="shared" si="11"/>
        <v>0.25834444444444443</v>
      </c>
      <c r="J15" s="60">
        <f t="shared" si="11"/>
        <v>0.28959444444444443</v>
      </c>
      <c r="K15" s="63">
        <f t="shared" si="11"/>
        <v>0.50487222222222228</v>
      </c>
      <c r="L15" s="60">
        <f t="shared" si="11"/>
        <v>0.5430666666666667</v>
      </c>
      <c r="M15" s="61">
        <f t="shared" si="11"/>
        <v>0.58473333333333344</v>
      </c>
      <c r="N15" s="61">
        <f t="shared" si="11"/>
        <v>0.77223333333333344</v>
      </c>
    </row>
    <row r="16" spans="2:14" ht="12" customHeight="1">
      <c r="B16" s="61">
        <f t="shared" ref="B16" si="16">B15+0.0007</f>
        <v>0.28340555555555547</v>
      </c>
      <c r="C16" s="60">
        <f t="shared" si="13"/>
        <v>0.50008333333333321</v>
      </c>
      <c r="D16" s="60">
        <f t="shared" si="13"/>
        <v>0.53480555555555576</v>
      </c>
      <c r="E16" s="60">
        <f t="shared" si="13"/>
        <v>0.57300000000000018</v>
      </c>
      <c r="F16" s="60">
        <f t="shared" si="13"/>
        <v>0.75355555555555565</v>
      </c>
      <c r="G16" s="63">
        <f t="shared" si="13"/>
        <v>0.8084111111111113</v>
      </c>
      <c r="H16" s="62" t="s">
        <v>19</v>
      </c>
      <c r="I16" s="63">
        <f t="shared" si="11"/>
        <v>0.25764444444444445</v>
      </c>
      <c r="J16" s="60">
        <f t="shared" si="11"/>
        <v>0.28889444444444445</v>
      </c>
      <c r="K16" s="63">
        <f t="shared" si="11"/>
        <v>0.50417222222222224</v>
      </c>
      <c r="L16" s="60">
        <f t="shared" si="11"/>
        <v>0.54236666666666666</v>
      </c>
      <c r="M16" s="61">
        <f t="shared" si="11"/>
        <v>0.5840333333333334</v>
      </c>
      <c r="N16" s="61">
        <f t="shared" si="11"/>
        <v>0.7715333333333334</v>
      </c>
    </row>
    <row r="17" spans="2:21" ht="12" customHeight="1">
      <c r="B17" s="59">
        <f t="shared" ref="B17" si="17">B16+0.0007</f>
        <v>0.28410555555555544</v>
      </c>
      <c r="C17" s="66">
        <f t="shared" si="13"/>
        <v>0.50078333333333325</v>
      </c>
      <c r="D17" s="66">
        <f t="shared" si="13"/>
        <v>0.53550555555555579</v>
      </c>
      <c r="E17" s="66">
        <f t="shared" si="13"/>
        <v>0.57370000000000021</v>
      </c>
      <c r="F17" s="66">
        <f t="shared" si="13"/>
        <v>0.75425555555555568</v>
      </c>
      <c r="G17" s="58">
        <f t="shared" si="13"/>
        <v>0.80911111111111134</v>
      </c>
      <c r="H17" s="57" t="s">
        <v>20</v>
      </c>
      <c r="I17" s="58">
        <v>0.25694444444444448</v>
      </c>
      <c r="J17" s="66">
        <v>0.28819444444444448</v>
      </c>
      <c r="K17" s="58">
        <v>0.50347222222222221</v>
      </c>
      <c r="L17" s="66">
        <v>0.54166666666666663</v>
      </c>
      <c r="M17" s="59">
        <v>0.58333333333333337</v>
      </c>
      <c r="N17" s="59">
        <v>0.77083333333333337</v>
      </c>
    </row>
    <row r="18" spans="2:21">
      <c r="D18" s="115"/>
      <c r="E18" s="115"/>
      <c r="F18" s="115"/>
      <c r="G18" s="115"/>
      <c r="J18" s="199" t="s">
        <v>88</v>
      </c>
    </row>
    <row r="19" spans="2:21">
      <c r="C19" s="127"/>
      <c r="D19" s="1" t="s">
        <v>8</v>
      </c>
      <c r="E19" s="1"/>
      <c r="F19" s="175"/>
      <c r="G19" s="174"/>
      <c r="H19" s="47"/>
    </row>
    <row r="20" spans="2:21">
      <c r="C20" s="128"/>
      <c r="D20" s="212" t="s">
        <v>9</v>
      </c>
      <c r="E20" s="1"/>
      <c r="F20" s="175"/>
      <c r="G20" s="174"/>
      <c r="H20" s="47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</row>
    <row r="21" spans="2:21">
      <c r="C21" s="204" t="s">
        <v>97</v>
      </c>
      <c r="D21" s="213" t="s">
        <v>98</v>
      </c>
      <c r="E21" s="213"/>
      <c r="F21" s="213"/>
      <c r="G21" s="213"/>
      <c r="H21" s="47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</row>
    <row r="22" spans="2:21">
      <c r="C22" s="242" t="s">
        <v>0</v>
      </c>
      <c r="D22" s="214" t="s">
        <v>83</v>
      </c>
      <c r="E22" s="214"/>
      <c r="F22" s="215"/>
      <c r="G22" s="216"/>
      <c r="H22" s="47"/>
    </row>
  </sheetData>
  <mergeCells count="6">
    <mergeCell ref="B4:G4"/>
    <mergeCell ref="I20:U20"/>
    <mergeCell ref="I21:U21"/>
    <mergeCell ref="I4:N4"/>
    <mergeCell ref="H4:H5"/>
    <mergeCell ref="H2:H3"/>
  </mergeCells>
  <pageMargins left="0.7" right="0.7" top="0.75" bottom="0.75" header="0.3" footer="0.3"/>
  <pageSetup orientation="landscape" horizontalDpi="4294967295" verticalDpi="4294967295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O19"/>
  <sheetViews>
    <sheetView workbookViewId="0">
      <selection activeCell="I22" sqref="I22"/>
    </sheetView>
  </sheetViews>
  <sheetFormatPr defaultRowHeight="15"/>
  <cols>
    <col min="1" max="1" width="4.28515625" customWidth="1"/>
    <col min="2" max="2" width="5.7109375" customWidth="1"/>
    <col min="3" max="3" width="5.5703125" customWidth="1"/>
    <col min="4" max="4" width="6" customWidth="1"/>
    <col min="5" max="5" width="5.5703125" customWidth="1"/>
    <col min="6" max="6" width="6" customWidth="1"/>
    <col min="7" max="7" width="4.85546875" customWidth="1"/>
    <col min="8" max="8" width="4.7109375" customWidth="1"/>
    <col min="9" max="9" width="26.42578125" style="3" customWidth="1"/>
    <col min="10" max="10" width="5.28515625" customWidth="1"/>
    <col min="11" max="11" width="7.85546875" customWidth="1"/>
    <col min="12" max="12" width="5.5703125" customWidth="1"/>
    <col min="13" max="13" width="6.28515625" customWidth="1"/>
    <col min="14" max="14" width="5.85546875" customWidth="1"/>
    <col min="15" max="15" width="5.5703125" customWidth="1"/>
  </cols>
  <sheetData>
    <row r="2" spans="2:15" s="1" customFormat="1" ht="12" customHeight="1">
      <c r="B2" s="7"/>
      <c r="C2" s="7"/>
      <c r="D2" s="7"/>
      <c r="E2" s="7"/>
      <c r="F2" s="7"/>
      <c r="G2" s="7"/>
      <c r="H2" s="67"/>
      <c r="I2" s="296" t="s">
        <v>121</v>
      </c>
      <c r="J2" s="67"/>
      <c r="K2" s="8"/>
      <c r="L2" s="7"/>
      <c r="M2" s="7"/>
      <c r="N2" s="7"/>
      <c r="O2" s="7"/>
    </row>
    <row r="3" spans="2:15" s="1" customFormat="1" ht="12" customHeight="1">
      <c r="B3" s="134" t="s">
        <v>97</v>
      </c>
      <c r="C3" s="135" t="s">
        <v>0</v>
      </c>
      <c r="D3" s="135" t="s">
        <v>0</v>
      </c>
      <c r="E3" s="135" t="s">
        <v>0</v>
      </c>
      <c r="F3" s="135" t="s">
        <v>0</v>
      </c>
      <c r="G3" s="56"/>
      <c r="H3" s="56"/>
      <c r="I3" s="296"/>
      <c r="J3" s="68"/>
      <c r="K3" s="68"/>
      <c r="L3" s="134" t="s">
        <v>97</v>
      </c>
      <c r="M3" s="135" t="s">
        <v>0</v>
      </c>
      <c r="N3" s="134" t="s">
        <v>97</v>
      </c>
      <c r="O3" s="135" t="s">
        <v>0</v>
      </c>
    </row>
    <row r="4" spans="2:15" s="1" customFormat="1" ht="12" customHeight="1">
      <c r="B4" s="318"/>
      <c r="C4" s="318"/>
      <c r="D4" s="318"/>
      <c r="E4" s="318"/>
      <c r="F4" s="319"/>
      <c r="G4" s="320" t="s">
        <v>1</v>
      </c>
      <c r="H4" s="320" t="s">
        <v>1</v>
      </c>
      <c r="I4" s="313" t="s">
        <v>2</v>
      </c>
      <c r="J4" s="320" t="s">
        <v>1</v>
      </c>
      <c r="K4" s="257"/>
      <c r="L4" s="315"/>
      <c r="M4" s="315"/>
      <c r="N4" s="315"/>
      <c r="O4" s="315"/>
    </row>
    <row r="5" spans="2:15" s="1" customFormat="1" ht="12" customHeight="1">
      <c r="B5" s="219">
        <v>1</v>
      </c>
      <c r="C5" s="219">
        <v>2</v>
      </c>
      <c r="D5" s="219">
        <v>3</v>
      </c>
      <c r="E5" s="219">
        <v>4</v>
      </c>
      <c r="F5" s="219">
        <v>5</v>
      </c>
      <c r="G5" s="314"/>
      <c r="H5" s="314"/>
      <c r="I5" s="314"/>
      <c r="J5" s="314"/>
      <c r="K5" s="258"/>
      <c r="L5" s="220">
        <v>6</v>
      </c>
      <c r="M5" s="221">
        <v>7</v>
      </c>
      <c r="N5" s="221">
        <v>8</v>
      </c>
      <c r="O5" s="221">
        <v>9</v>
      </c>
    </row>
    <row r="6" spans="2:15" s="1" customFormat="1" ht="12" customHeight="1">
      <c r="B6" s="59">
        <v>0.48958333333333331</v>
      </c>
      <c r="C6" s="59">
        <v>0.53125</v>
      </c>
      <c r="D6" s="69">
        <v>0.5625</v>
      </c>
      <c r="E6" s="70">
        <v>0.74305555555555547</v>
      </c>
      <c r="F6" s="69">
        <v>0.80208333333333337</v>
      </c>
      <c r="G6" s="71">
        <v>0</v>
      </c>
      <c r="H6" s="71">
        <v>0</v>
      </c>
      <c r="I6" s="71" t="s">
        <v>3</v>
      </c>
      <c r="J6" s="71">
        <v>5.2</v>
      </c>
      <c r="K6" s="71">
        <v>3.8</v>
      </c>
      <c r="L6" s="72">
        <f>L7+0.0007</f>
        <v>0.2847777777777778</v>
      </c>
      <c r="M6" s="59">
        <f>M8+0.0021</f>
        <v>0.30908333333333332</v>
      </c>
      <c r="N6" s="72">
        <f>N9+0.0028</f>
        <v>0.50700000000000001</v>
      </c>
      <c r="O6" s="59">
        <f>O8+0.0021</f>
        <v>0.54866666666666664</v>
      </c>
    </row>
    <row r="7" spans="2:15" s="1" customFormat="1" ht="12" customHeight="1">
      <c r="B7" s="59"/>
      <c r="C7" s="59"/>
      <c r="D7" s="70"/>
      <c r="E7" s="70"/>
      <c r="F7" s="70"/>
      <c r="G7" s="71"/>
      <c r="H7" s="71"/>
      <c r="I7" s="148" t="s">
        <v>84</v>
      </c>
      <c r="J7" s="71"/>
      <c r="K7" s="71"/>
      <c r="L7" s="149">
        <f>L9+0.0021</f>
        <v>0.28407777777777782</v>
      </c>
      <c r="M7" s="59"/>
      <c r="N7" s="141"/>
      <c r="O7" s="59"/>
    </row>
    <row r="8" spans="2:15" s="1" customFormat="1" ht="12" customHeight="1">
      <c r="B8" s="60">
        <f t="shared" ref="B8:E8" si="0">B6+0.0021</f>
        <v>0.49168333333333331</v>
      </c>
      <c r="C8" s="60">
        <f t="shared" si="0"/>
        <v>0.53334999999999999</v>
      </c>
      <c r="D8" s="60">
        <f t="shared" si="0"/>
        <v>0.56459999999999999</v>
      </c>
      <c r="E8" s="60">
        <f t="shared" si="0"/>
        <v>0.74515555555555546</v>
      </c>
      <c r="F8" s="61"/>
      <c r="G8" s="73">
        <v>0.9</v>
      </c>
      <c r="H8" s="73"/>
      <c r="I8" s="73" t="s">
        <v>4</v>
      </c>
      <c r="J8" s="73">
        <v>3.6</v>
      </c>
      <c r="K8" s="73"/>
      <c r="L8" s="63">
        <f t="shared" ref="L8:O8" si="1">L9+0.0007</f>
        <v>0.28267777777777781</v>
      </c>
      <c r="M8" s="60">
        <f t="shared" si="1"/>
        <v>0.30698333333333333</v>
      </c>
      <c r="N8" s="63">
        <f t="shared" si="1"/>
        <v>0.50490000000000002</v>
      </c>
      <c r="O8" s="60">
        <f t="shared" si="1"/>
        <v>0.54656666666666665</v>
      </c>
    </row>
    <row r="9" spans="2:15" s="1" customFormat="1" ht="12" customHeight="1">
      <c r="B9" s="60">
        <f>B8+0.0021</f>
        <v>0.4937833333333333</v>
      </c>
      <c r="C9" s="60">
        <f>C8+0.0021</f>
        <v>0.53544999999999998</v>
      </c>
      <c r="D9" s="60">
        <f>D8+0.0021</f>
        <v>0.56669999999999998</v>
      </c>
      <c r="E9" s="60">
        <f>E8+0.0021</f>
        <v>0.74725555555555545</v>
      </c>
      <c r="F9" s="74">
        <f>F6+0.0021</f>
        <v>0.80418333333333336</v>
      </c>
      <c r="G9" s="73">
        <v>2.8</v>
      </c>
      <c r="H9" s="73">
        <v>1.9</v>
      </c>
      <c r="I9" s="73" t="s">
        <v>5</v>
      </c>
      <c r="J9" s="73">
        <v>2.2000000000000002</v>
      </c>
      <c r="K9" s="73">
        <v>2.2000000000000002</v>
      </c>
      <c r="L9" s="74">
        <f>L10+0.0014</f>
        <v>0.28197777777777783</v>
      </c>
      <c r="M9" s="60">
        <f t="shared" ref="M9:O9" si="2">M10+0.0014</f>
        <v>0.30628333333333335</v>
      </c>
      <c r="N9" s="74">
        <f t="shared" si="2"/>
        <v>0.50419999999999998</v>
      </c>
      <c r="O9" s="60">
        <f t="shared" si="2"/>
        <v>0.54586666666666661</v>
      </c>
    </row>
    <row r="10" spans="2:15" s="1" customFormat="1" ht="12" customHeight="1">
      <c r="B10" s="60">
        <f t="shared" ref="B10:F10" si="3">B9+0.0014</f>
        <v>0.49518333333333331</v>
      </c>
      <c r="C10" s="60">
        <f t="shared" si="3"/>
        <v>0.53684999999999994</v>
      </c>
      <c r="D10" s="60">
        <f t="shared" si="3"/>
        <v>0.56809999999999994</v>
      </c>
      <c r="E10" s="60">
        <f>E9+0.0014</f>
        <v>0.74865555555555541</v>
      </c>
      <c r="F10" s="74">
        <f t="shared" si="3"/>
        <v>0.80558333333333332</v>
      </c>
      <c r="G10" s="73">
        <v>3.9</v>
      </c>
      <c r="H10" s="73">
        <v>3</v>
      </c>
      <c r="I10" s="73" t="s">
        <v>6</v>
      </c>
      <c r="J10" s="73">
        <v>1.1000000000000001</v>
      </c>
      <c r="K10" s="73">
        <v>1.1000000000000001</v>
      </c>
      <c r="L10" s="74">
        <f>L11+0.0028</f>
        <v>0.28057777777777781</v>
      </c>
      <c r="M10" s="60">
        <f t="shared" ref="M10:O10" si="4">M11+0.0028</f>
        <v>0.30488333333333334</v>
      </c>
      <c r="N10" s="74">
        <f t="shared" si="4"/>
        <v>0.50280000000000002</v>
      </c>
      <c r="O10" s="60">
        <f t="shared" si="4"/>
        <v>0.54446666666666665</v>
      </c>
    </row>
    <row r="11" spans="2:15" s="1" customFormat="1" ht="12" customHeight="1">
      <c r="B11" s="66">
        <f t="shared" ref="B11:F11" si="5">B10+0.0021</f>
        <v>0.4972833333333333</v>
      </c>
      <c r="C11" s="66">
        <f t="shared" si="5"/>
        <v>0.53894999999999993</v>
      </c>
      <c r="D11" s="66">
        <f t="shared" si="5"/>
        <v>0.57019999999999993</v>
      </c>
      <c r="E11" s="66">
        <f t="shared" si="5"/>
        <v>0.7507555555555554</v>
      </c>
      <c r="F11" s="72">
        <f t="shared" si="5"/>
        <v>0.80768333333333331</v>
      </c>
      <c r="G11" s="75">
        <v>5</v>
      </c>
      <c r="H11" s="75">
        <v>4.0999999999999996</v>
      </c>
      <c r="I11" s="71" t="s">
        <v>7</v>
      </c>
      <c r="J11" s="71">
        <v>0</v>
      </c>
      <c r="K11" s="71">
        <v>0</v>
      </c>
      <c r="L11" s="72">
        <v>0.27777777777777779</v>
      </c>
      <c r="M11" s="66">
        <v>0.30208333333333331</v>
      </c>
      <c r="N11" s="72">
        <v>0.5</v>
      </c>
      <c r="O11" s="66">
        <v>0.54166666666666663</v>
      </c>
    </row>
    <row r="12" spans="2:15" s="2" customFormat="1" ht="12.75" customHeight="1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2:15">
      <c r="B13" s="317" t="s">
        <v>10</v>
      </c>
      <c r="C13" s="317"/>
      <c r="D13" s="317"/>
      <c r="E13" s="47"/>
      <c r="F13" s="47"/>
      <c r="G13" s="47"/>
      <c r="H13" s="47"/>
      <c r="I13" s="48"/>
      <c r="J13" s="47"/>
      <c r="K13" s="47"/>
      <c r="L13" s="47"/>
      <c r="M13" s="47"/>
      <c r="N13" s="47"/>
      <c r="O13" s="47"/>
    </row>
    <row r="14" spans="2:15">
      <c r="B14" s="316" t="s">
        <v>99</v>
      </c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</row>
    <row r="16" spans="2:15">
      <c r="B16" s="127"/>
      <c r="C16" s="1" t="s">
        <v>8</v>
      </c>
      <c r="D16" s="1"/>
      <c r="E16" s="175"/>
      <c r="F16" s="174"/>
      <c r="G16" s="1"/>
      <c r="H16" s="1"/>
    </row>
    <row r="17" spans="2:8">
      <c r="B17" s="128"/>
      <c r="C17" s="212" t="s">
        <v>9</v>
      </c>
      <c r="D17" s="1"/>
      <c r="E17" s="175"/>
      <c r="F17" s="174"/>
      <c r="G17" s="1"/>
      <c r="H17" s="1"/>
    </row>
    <row r="18" spans="2:8">
      <c r="B18" s="204" t="s">
        <v>97</v>
      </c>
      <c r="C18" s="213" t="s">
        <v>98</v>
      </c>
      <c r="D18" s="213"/>
      <c r="E18" s="213"/>
      <c r="F18" s="213"/>
      <c r="G18" s="213"/>
      <c r="H18" s="1"/>
    </row>
    <row r="19" spans="2:8">
      <c r="B19" s="242" t="s">
        <v>0</v>
      </c>
      <c r="C19" s="214" t="s">
        <v>83</v>
      </c>
      <c r="D19" s="214"/>
      <c r="E19" s="215"/>
      <c r="F19" s="216"/>
      <c r="G19" s="214"/>
      <c r="H19" s="1"/>
    </row>
  </sheetData>
  <mergeCells count="9">
    <mergeCell ref="I2:I3"/>
    <mergeCell ref="B14:O14"/>
    <mergeCell ref="B13:D13"/>
    <mergeCell ref="B4:F4"/>
    <mergeCell ref="G4:G5"/>
    <mergeCell ref="H4:H5"/>
    <mergeCell ref="I4:I5"/>
    <mergeCell ref="J4:J5"/>
    <mergeCell ref="L4:O4"/>
  </mergeCells>
  <pageMargins left="0.7" right="0.7" top="0.75" bottom="0.75" header="0.3" footer="0.3"/>
  <pageSetup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2:V49"/>
  <sheetViews>
    <sheetView workbookViewId="0">
      <selection activeCell="I1" sqref="I1:J1048576"/>
    </sheetView>
  </sheetViews>
  <sheetFormatPr defaultRowHeight="15"/>
  <cols>
    <col min="1" max="1" width="5.5703125" customWidth="1"/>
    <col min="9" max="9" width="7.42578125" customWidth="1"/>
    <col min="10" max="10" width="6.140625" customWidth="1"/>
    <col min="11" max="11" width="23.42578125" customWidth="1"/>
    <col min="12" max="12" width="8.140625" customWidth="1"/>
    <col min="13" max="13" width="6" customWidth="1"/>
    <col min="14" max="14" width="6.42578125" customWidth="1"/>
    <col min="15" max="15" width="7" customWidth="1"/>
  </cols>
  <sheetData>
    <row r="2" spans="2:22" ht="9.75" customHeight="1">
      <c r="B2" s="272" t="s">
        <v>122</v>
      </c>
      <c r="C2" s="7"/>
      <c r="D2" s="7"/>
      <c r="F2" s="7"/>
      <c r="G2" s="7"/>
      <c r="H2" s="7"/>
      <c r="I2" s="296" t="s">
        <v>30</v>
      </c>
      <c r="J2" s="296"/>
      <c r="K2" s="296"/>
      <c r="L2" s="296"/>
      <c r="M2" s="296"/>
      <c r="N2" s="296"/>
      <c r="O2" s="296"/>
      <c r="P2" s="7"/>
      <c r="Q2" s="7"/>
      <c r="R2" s="272" t="s">
        <v>122</v>
      </c>
      <c r="S2" s="7"/>
      <c r="T2" s="7"/>
      <c r="U2" s="7"/>
      <c r="V2" s="7"/>
    </row>
    <row r="3" spans="2:22" ht="17.25" customHeight="1">
      <c r="B3" s="135" t="s">
        <v>0</v>
      </c>
      <c r="C3" s="134" t="s">
        <v>97</v>
      </c>
      <c r="D3" s="135" t="s">
        <v>0</v>
      </c>
      <c r="E3" s="135" t="s">
        <v>0</v>
      </c>
      <c r="F3" s="134" t="s">
        <v>97</v>
      </c>
      <c r="G3" s="135" t="s">
        <v>0</v>
      </c>
      <c r="H3" s="273" t="s">
        <v>0</v>
      </c>
      <c r="I3" s="296"/>
      <c r="J3" s="296"/>
      <c r="K3" s="296"/>
      <c r="L3" s="296"/>
      <c r="M3" s="296"/>
      <c r="N3" s="296"/>
      <c r="O3" s="296"/>
      <c r="P3" s="274" t="s">
        <v>97</v>
      </c>
      <c r="Q3" s="135" t="s">
        <v>0</v>
      </c>
      <c r="R3" s="135" t="s">
        <v>0</v>
      </c>
      <c r="S3" s="134" t="s">
        <v>97</v>
      </c>
      <c r="T3" s="135" t="s">
        <v>0</v>
      </c>
      <c r="U3" s="135" t="s">
        <v>0</v>
      </c>
      <c r="V3" s="135" t="s">
        <v>0</v>
      </c>
    </row>
    <row r="4" spans="2:22" ht="12.75" customHeight="1">
      <c r="B4" s="325" t="s">
        <v>11</v>
      </c>
      <c r="C4" s="325"/>
      <c r="D4" s="325"/>
      <c r="E4" s="325"/>
      <c r="F4" s="325"/>
      <c r="G4" s="325"/>
      <c r="H4" s="328"/>
      <c r="I4" s="329" t="s">
        <v>1</v>
      </c>
      <c r="J4" s="329" t="s">
        <v>1</v>
      </c>
      <c r="K4" s="330" t="s">
        <v>2</v>
      </c>
      <c r="L4" s="329" t="s">
        <v>1</v>
      </c>
      <c r="M4" s="323" t="s">
        <v>1</v>
      </c>
      <c r="N4" s="329" t="s">
        <v>1</v>
      </c>
      <c r="O4" s="323" t="s">
        <v>1</v>
      </c>
      <c r="P4" s="325" t="s">
        <v>11</v>
      </c>
      <c r="Q4" s="325"/>
      <c r="R4" s="325"/>
      <c r="S4" s="325"/>
      <c r="T4" s="325"/>
      <c r="U4" s="325"/>
      <c r="V4" s="325"/>
    </row>
    <row r="5" spans="2:22" ht="11.25" customHeight="1">
      <c r="B5" s="77">
        <v>1</v>
      </c>
      <c r="C5" s="77">
        <v>2</v>
      </c>
      <c r="D5" s="77">
        <v>3</v>
      </c>
      <c r="E5" s="77">
        <v>4</v>
      </c>
      <c r="F5" s="77">
        <v>5</v>
      </c>
      <c r="G5" s="77">
        <v>6</v>
      </c>
      <c r="H5" s="78">
        <v>7</v>
      </c>
      <c r="I5" s="329"/>
      <c r="J5" s="329"/>
      <c r="K5" s="331"/>
      <c r="L5" s="329"/>
      <c r="M5" s="324"/>
      <c r="N5" s="329"/>
      <c r="O5" s="324"/>
      <c r="P5" s="270">
        <v>8</v>
      </c>
      <c r="Q5" s="270">
        <v>9</v>
      </c>
      <c r="R5" s="270">
        <v>10</v>
      </c>
      <c r="S5" s="270">
        <v>11</v>
      </c>
      <c r="T5" s="270">
        <v>12</v>
      </c>
      <c r="U5" s="270">
        <v>13</v>
      </c>
      <c r="V5" s="270">
        <v>14</v>
      </c>
    </row>
    <row r="6" spans="2:22">
      <c r="B6" s="79">
        <v>0.27430555555555552</v>
      </c>
      <c r="C6" s="79">
        <v>0.48958333333333331</v>
      </c>
      <c r="D6" s="79">
        <v>0.53125</v>
      </c>
      <c r="E6" s="81">
        <v>0.5625</v>
      </c>
      <c r="F6" s="79">
        <v>0.63541666666666663</v>
      </c>
      <c r="G6" s="80">
        <v>0.73958333333333337</v>
      </c>
      <c r="H6" s="81">
        <v>0.80208333333333337</v>
      </c>
      <c r="I6" s="82">
        <v>0</v>
      </c>
      <c r="J6" s="83">
        <v>0</v>
      </c>
      <c r="K6" s="84" t="s">
        <v>31</v>
      </c>
      <c r="L6" s="85">
        <v>33.6</v>
      </c>
      <c r="M6" s="85">
        <v>36.6</v>
      </c>
      <c r="N6" s="85">
        <v>34.6</v>
      </c>
      <c r="O6" s="85">
        <v>35.200000000000003</v>
      </c>
      <c r="P6" s="86">
        <f>P9+0.0035</f>
        <v>0.2710833333333334</v>
      </c>
      <c r="Q6" s="87">
        <f>Q8+0.0035</f>
        <v>0.30373333333333341</v>
      </c>
      <c r="R6" s="86">
        <f>R9+0.0035</f>
        <v>0.53152777777777749</v>
      </c>
      <c r="S6" s="88">
        <f>S8+0.0021</f>
        <v>0.55580555555555522</v>
      </c>
      <c r="T6" s="89">
        <f>T9+0.0035</f>
        <v>0.60094444444444406</v>
      </c>
      <c r="U6" s="89">
        <f>U9+0.0035</f>
        <v>0.73983333333333301</v>
      </c>
      <c r="V6" s="89">
        <f>V9+0.0035</f>
        <v>0.80233333333333301</v>
      </c>
    </row>
    <row r="7" spans="2:22">
      <c r="B7" s="79"/>
      <c r="C7" s="79"/>
      <c r="D7" s="79"/>
      <c r="E7" s="79"/>
      <c r="F7" s="79"/>
      <c r="G7" s="80"/>
      <c r="H7" s="79"/>
      <c r="I7" s="82"/>
      <c r="J7" s="83"/>
      <c r="K7" s="148" t="s">
        <v>84</v>
      </c>
      <c r="L7" s="85"/>
      <c r="M7" s="85"/>
      <c r="N7" s="85"/>
      <c r="O7" s="177">
        <v>33.799999999999997</v>
      </c>
      <c r="P7" s="94">
        <f t="shared" ref="P7:Q8" si="0">P8+0.0014</f>
        <v>0.27038333333333342</v>
      </c>
      <c r="Q7" s="88"/>
      <c r="R7" s="96"/>
      <c r="S7" s="88"/>
      <c r="T7" s="89"/>
      <c r="U7" s="89"/>
      <c r="V7" s="89"/>
    </row>
    <row r="8" spans="2:22">
      <c r="B8" s="90"/>
      <c r="C8" s="91">
        <f>C6+0.0021</f>
        <v>0.49168333333333331</v>
      </c>
      <c r="D8" s="91">
        <f>D6+0.0021</f>
        <v>0.53334999999999999</v>
      </c>
      <c r="E8" s="91">
        <f>E6+0.0021</f>
        <v>0.56459999999999999</v>
      </c>
      <c r="F8" s="90">
        <f>F6+0.0021</f>
        <v>0.63751666666666662</v>
      </c>
      <c r="G8" s="91">
        <f t="shared" ref="G8" si="1">G6+0.0021</f>
        <v>0.74168333333333336</v>
      </c>
      <c r="H8" s="92">
        <f>H6+0.0021</f>
        <v>0.80418333333333336</v>
      </c>
      <c r="I8" s="46">
        <v>0.9</v>
      </c>
      <c r="J8" s="46"/>
      <c r="K8" s="93" t="s">
        <v>12</v>
      </c>
      <c r="L8" s="131"/>
      <c r="M8" s="131"/>
      <c r="N8" s="131">
        <v>33</v>
      </c>
      <c r="O8" s="131">
        <v>33</v>
      </c>
      <c r="P8" s="94">
        <f t="shared" si="0"/>
        <v>0.26898333333333341</v>
      </c>
      <c r="Q8" s="95">
        <f t="shared" si="0"/>
        <v>0.30023333333333341</v>
      </c>
      <c r="R8" s="96"/>
      <c r="S8" s="95">
        <f t="shared" ref="S8" si="2">S9+0.0014</f>
        <v>0.55370555555555523</v>
      </c>
      <c r="T8" s="97"/>
      <c r="U8" s="97"/>
      <c r="V8" s="97"/>
    </row>
    <row r="9" spans="2:22">
      <c r="B9" s="90">
        <f>B6+0.0028</f>
        <v>0.27710555555555555</v>
      </c>
      <c r="C9" s="91">
        <f t="shared" ref="C9:H10" si="3">C8+0.0014</f>
        <v>0.49308333333333332</v>
      </c>
      <c r="D9" s="91">
        <f t="shared" si="3"/>
        <v>0.53474999999999995</v>
      </c>
      <c r="E9" s="91">
        <f t="shared" si="3"/>
        <v>0.56599999999999995</v>
      </c>
      <c r="F9" s="90">
        <f t="shared" si="3"/>
        <v>0.63891666666666658</v>
      </c>
      <c r="G9" s="91">
        <f t="shared" si="3"/>
        <v>0.74308333333333332</v>
      </c>
      <c r="H9" s="92">
        <f t="shared" si="3"/>
        <v>0.80558333333333332</v>
      </c>
      <c r="I9" s="46">
        <v>2.2999999999999998</v>
      </c>
      <c r="J9" s="46">
        <v>1.3</v>
      </c>
      <c r="K9" s="93" t="s">
        <v>32</v>
      </c>
      <c r="L9" s="131">
        <v>32.299999999999997</v>
      </c>
      <c r="M9" s="131">
        <v>35.299999999999997</v>
      </c>
      <c r="N9" s="131">
        <v>32.299999999999997</v>
      </c>
      <c r="O9" s="131">
        <v>32.299999999999997</v>
      </c>
      <c r="P9" s="94">
        <f t="shared" ref="P9:V9" si="4">P10+0.0049</f>
        <v>0.2675833333333334</v>
      </c>
      <c r="Q9" s="95">
        <f t="shared" si="4"/>
        <v>0.2988333333333334</v>
      </c>
      <c r="R9" s="94">
        <f t="shared" si="4"/>
        <v>0.52802777777777754</v>
      </c>
      <c r="S9" s="95">
        <f t="shared" si="4"/>
        <v>0.55230555555555527</v>
      </c>
      <c r="T9" s="97">
        <f t="shared" si="4"/>
        <v>0.59744444444444411</v>
      </c>
      <c r="U9" s="97">
        <f t="shared" si="4"/>
        <v>0.73633333333333306</v>
      </c>
      <c r="V9" s="97">
        <f t="shared" si="4"/>
        <v>0.79883333333333306</v>
      </c>
    </row>
    <row r="10" spans="2:22">
      <c r="B10" s="90">
        <f t="shared" ref="B10" si="5">B9+0.0014</f>
        <v>0.27850555555555556</v>
      </c>
      <c r="C10" s="91">
        <f t="shared" si="3"/>
        <v>0.49448333333333333</v>
      </c>
      <c r="D10" s="91">
        <f t="shared" si="3"/>
        <v>0.5361499999999999</v>
      </c>
      <c r="E10" s="91">
        <f t="shared" si="3"/>
        <v>0.5673999999999999</v>
      </c>
      <c r="F10" s="90">
        <f t="shared" si="3"/>
        <v>0.64031666666666653</v>
      </c>
      <c r="G10" s="91">
        <f t="shared" si="3"/>
        <v>0.74448333333333327</v>
      </c>
      <c r="H10" s="92">
        <f t="shared" si="3"/>
        <v>0.80698333333333327</v>
      </c>
      <c r="I10" s="46">
        <v>3.9</v>
      </c>
      <c r="J10" s="46">
        <v>2.9</v>
      </c>
      <c r="K10" s="93" t="s">
        <v>33</v>
      </c>
      <c r="L10" s="131">
        <v>30.7</v>
      </c>
      <c r="M10" s="131">
        <v>33.700000000000003</v>
      </c>
      <c r="N10" s="131">
        <v>30.7</v>
      </c>
      <c r="O10" s="131">
        <v>30.7</v>
      </c>
      <c r="P10" s="94">
        <f t="shared" ref="P10:V10" si="6">P11+0.0035</f>
        <v>0.26268333333333338</v>
      </c>
      <c r="Q10" s="95">
        <f t="shared" si="6"/>
        <v>0.29393333333333338</v>
      </c>
      <c r="R10" s="94">
        <f t="shared" si="6"/>
        <v>0.52312777777777753</v>
      </c>
      <c r="S10" s="95">
        <f t="shared" si="6"/>
        <v>0.54740555555555526</v>
      </c>
      <c r="T10" s="97">
        <f t="shared" si="6"/>
        <v>0.5925444444444441</v>
      </c>
      <c r="U10" s="97">
        <f t="shared" si="6"/>
        <v>0.73143333333333305</v>
      </c>
      <c r="V10" s="97">
        <f t="shared" si="6"/>
        <v>0.79393333333333305</v>
      </c>
    </row>
    <row r="11" spans="2:22">
      <c r="B11" s="90">
        <f t="shared" ref="B11" si="7">B10+0.0077</f>
        <v>0.28620555555555555</v>
      </c>
      <c r="C11" s="91">
        <f>C10+0.0077</f>
        <v>0.50218333333333331</v>
      </c>
      <c r="D11" s="91">
        <f t="shared" ref="D11:G11" si="8">D10+0.0077</f>
        <v>0.54384999999999994</v>
      </c>
      <c r="E11" s="91">
        <f t="shared" si="8"/>
        <v>0.57509999999999994</v>
      </c>
      <c r="F11" s="90">
        <f t="shared" si="8"/>
        <v>0.64801666666666657</v>
      </c>
      <c r="G11" s="91">
        <f t="shared" si="8"/>
        <v>0.75218333333333331</v>
      </c>
      <c r="H11" s="92">
        <f>H10+0.0077</f>
        <v>0.81468333333333331</v>
      </c>
      <c r="I11" s="46">
        <v>8.9</v>
      </c>
      <c r="J11" s="46">
        <v>7.9</v>
      </c>
      <c r="K11" s="93" t="s">
        <v>34</v>
      </c>
      <c r="L11" s="131">
        <v>25.7</v>
      </c>
      <c r="M11" s="131">
        <v>28.7</v>
      </c>
      <c r="N11" s="131">
        <v>25.7</v>
      </c>
      <c r="O11" s="131">
        <v>25.7</v>
      </c>
      <c r="P11" s="94">
        <f t="shared" ref="P11:V11" si="9">P12+0.0021</f>
        <v>0.25918333333333338</v>
      </c>
      <c r="Q11" s="95">
        <f t="shared" si="9"/>
        <v>0.29043333333333338</v>
      </c>
      <c r="R11" s="94">
        <f t="shared" si="9"/>
        <v>0.51962777777777758</v>
      </c>
      <c r="S11" s="95">
        <f t="shared" si="9"/>
        <v>0.54390555555555531</v>
      </c>
      <c r="T11" s="97">
        <f t="shared" si="9"/>
        <v>0.58904444444444415</v>
      </c>
      <c r="U11" s="97">
        <f t="shared" si="9"/>
        <v>0.7279333333333331</v>
      </c>
      <c r="V11" s="97">
        <f t="shared" si="9"/>
        <v>0.7904333333333331</v>
      </c>
    </row>
    <row r="12" spans="2:22">
      <c r="B12" s="90">
        <f t="shared" ref="B12:H12" si="10">B11+0.0021</f>
        <v>0.28830555555555554</v>
      </c>
      <c r="C12" s="91">
        <f t="shared" si="10"/>
        <v>0.50428333333333331</v>
      </c>
      <c r="D12" s="91">
        <f t="shared" si="10"/>
        <v>0.54594999999999994</v>
      </c>
      <c r="E12" s="91">
        <f t="shared" si="10"/>
        <v>0.57719999999999994</v>
      </c>
      <c r="F12" s="90">
        <f t="shared" si="10"/>
        <v>0.65011666666666656</v>
      </c>
      <c r="G12" s="91">
        <f t="shared" si="10"/>
        <v>0.75428333333333331</v>
      </c>
      <c r="H12" s="92">
        <f t="shared" si="10"/>
        <v>0.81678333333333331</v>
      </c>
      <c r="I12" s="46">
        <v>12</v>
      </c>
      <c r="J12" s="46">
        <v>11</v>
      </c>
      <c r="K12" s="93" t="s">
        <v>35</v>
      </c>
      <c r="L12" s="131">
        <v>22.6</v>
      </c>
      <c r="M12" s="131">
        <v>25.6</v>
      </c>
      <c r="N12" s="131">
        <v>22.6</v>
      </c>
      <c r="O12" s="131">
        <v>22.6</v>
      </c>
      <c r="P12" s="94">
        <f t="shared" ref="P12:V12" si="11">P13+0.0014</f>
        <v>0.25708333333333339</v>
      </c>
      <c r="Q12" s="95">
        <f t="shared" si="11"/>
        <v>0.28833333333333339</v>
      </c>
      <c r="R12" s="94">
        <f t="shared" si="11"/>
        <v>0.51752777777777759</v>
      </c>
      <c r="S12" s="95">
        <f t="shared" si="11"/>
        <v>0.54180555555555532</v>
      </c>
      <c r="T12" s="97">
        <f t="shared" si="11"/>
        <v>0.58694444444444416</v>
      </c>
      <c r="U12" s="97">
        <f t="shared" si="11"/>
        <v>0.72583333333333311</v>
      </c>
      <c r="V12" s="97">
        <f t="shared" si="11"/>
        <v>0.78833333333333311</v>
      </c>
    </row>
    <row r="13" spans="2:22">
      <c r="B13" s="98">
        <f t="shared" ref="B13:H13" si="12">B12+0.0014</f>
        <v>0.28970555555555555</v>
      </c>
      <c r="C13" s="91">
        <f t="shared" si="12"/>
        <v>0.50568333333333326</v>
      </c>
      <c r="D13" s="91">
        <f t="shared" si="12"/>
        <v>0.54734999999999989</v>
      </c>
      <c r="E13" s="91">
        <f t="shared" si="12"/>
        <v>0.57859999999999989</v>
      </c>
      <c r="F13" s="90">
        <f t="shared" si="12"/>
        <v>0.65151666666666652</v>
      </c>
      <c r="G13" s="91">
        <f t="shared" si="12"/>
        <v>0.75568333333333326</v>
      </c>
      <c r="H13" s="92">
        <f t="shared" si="12"/>
        <v>0.81818333333333326</v>
      </c>
      <c r="I13" s="46">
        <v>13.4</v>
      </c>
      <c r="J13" s="46">
        <v>12.4</v>
      </c>
      <c r="K13" s="93" t="s">
        <v>36</v>
      </c>
      <c r="L13" s="131">
        <v>21.2</v>
      </c>
      <c r="M13" s="131">
        <v>24.2</v>
      </c>
      <c r="N13" s="131">
        <v>21.2</v>
      </c>
      <c r="O13" s="131">
        <v>21.2</v>
      </c>
      <c r="P13" s="94">
        <f t="shared" ref="P13:V14" si="13">P14+0.0021</f>
        <v>0.25568333333333337</v>
      </c>
      <c r="Q13" s="95">
        <f t="shared" si="13"/>
        <v>0.28693333333333337</v>
      </c>
      <c r="R13" s="99">
        <f t="shared" si="13"/>
        <v>0.51612777777777763</v>
      </c>
      <c r="S13" s="99">
        <f t="shared" si="13"/>
        <v>0.54040555555555536</v>
      </c>
      <c r="T13" s="99">
        <f t="shared" si="13"/>
        <v>0.5855444444444442</v>
      </c>
      <c r="U13" s="96">
        <f t="shared" si="13"/>
        <v>0.72443333333333315</v>
      </c>
      <c r="V13" s="96">
        <f t="shared" si="13"/>
        <v>0.78693333333333315</v>
      </c>
    </row>
    <row r="14" spans="2:22">
      <c r="B14" s="98">
        <f t="shared" ref="B14:H15" si="14">B13+0.0021</f>
        <v>0.29180555555555554</v>
      </c>
      <c r="C14" s="91">
        <f t="shared" si="14"/>
        <v>0.50778333333333325</v>
      </c>
      <c r="D14" s="91">
        <f t="shared" si="14"/>
        <v>0.54944999999999988</v>
      </c>
      <c r="E14" s="91">
        <f t="shared" si="14"/>
        <v>0.58069999999999988</v>
      </c>
      <c r="F14" s="90">
        <f t="shared" si="14"/>
        <v>0.65361666666666651</v>
      </c>
      <c r="G14" s="91">
        <f t="shared" si="14"/>
        <v>0.75778333333333325</v>
      </c>
      <c r="H14" s="92">
        <f t="shared" si="14"/>
        <v>0.82028333333333325</v>
      </c>
      <c r="I14" s="46">
        <v>16.2</v>
      </c>
      <c r="J14" s="46">
        <v>15.2</v>
      </c>
      <c r="K14" s="93" t="s">
        <v>37</v>
      </c>
      <c r="L14" s="131">
        <v>18.399999999999999</v>
      </c>
      <c r="M14" s="131">
        <v>21.4</v>
      </c>
      <c r="N14" s="131">
        <v>18.399999999999999</v>
      </c>
      <c r="O14" s="131">
        <v>18.399999999999999</v>
      </c>
      <c r="P14" s="94">
        <f t="shared" si="13"/>
        <v>0.25358333333333338</v>
      </c>
      <c r="Q14" s="95">
        <f t="shared" si="13"/>
        <v>0.28483333333333338</v>
      </c>
      <c r="R14" s="99">
        <f t="shared" si="13"/>
        <v>0.51402777777777764</v>
      </c>
      <c r="S14" s="99">
        <f t="shared" si="13"/>
        <v>0.53830555555555537</v>
      </c>
      <c r="T14" s="99">
        <f t="shared" si="13"/>
        <v>0.58344444444444421</v>
      </c>
      <c r="U14" s="96">
        <f t="shared" si="13"/>
        <v>0.72233333333333316</v>
      </c>
      <c r="V14" s="96">
        <f t="shared" si="13"/>
        <v>0.78483333333333316</v>
      </c>
    </row>
    <row r="15" spans="2:22">
      <c r="B15" s="98">
        <f>B14+0.0021</f>
        <v>0.29390555555555553</v>
      </c>
      <c r="C15" s="91">
        <f t="shared" si="14"/>
        <v>0.50988333333333324</v>
      </c>
      <c r="D15" s="91">
        <f t="shared" si="14"/>
        <v>0.55154999999999987</v>
      </c>
      <c r="E15" s="91">
        <f t="shared" si="14"/>
        <v>0.58279999999999987</v>
      </c>
      <c r="F15" s="90">
        <f t="shared" si="14"/>
        <v>0.6557166666666665</v>
      </c>
      <c r="G15" s="91">
        <f>G14+0.0021</f>
        <v>0.75988333333333324</v>
      </c>
      <c r="H15" s="92">
        <f t="shared" si="14"/>
        <v>0.82238333333333324</v>
      </c>
      <c r="I15" s="46">
        <v>19.600000000000001</v>
      </c>
      <c r="J15" s="46">
        <v>18.600000000000001</v>
      </c>
      <c r="K15" s="93" t="s">
        <v>38</v>
      </c>
      <c r="L15" s="131">
        <v>15</v>
      </c>
      <c r="M15" s="131">
        <v>18</v>
      </c>
      <c r="N15" s="131">
        <v>15</v>
      </c>
      <c r="O15" s="131">
        <v>15</v>
      </c>
      <c r="P15" s="94">
        <f>P17+0.0035</f>
        <v>0.25148333333333339</v>
      </c>
      <c r="Q15" s="95">
        <f>Q17+0.0035</f>
        <v>0.28273333333333339</v>
      </c>
      <c r="R15" s="99">
        <f>R17+0.007</f>
        <v>0.51192777777777765</v>
      </c>
      <c r="S15" s="99">
        <f t="shared" ref="S15:V15" si="15">S17+0.0035</f>
        <v>0.53620555555555538</v>
      </c>
      <c r="T15" s="99">
        <f t="shared" si="15"/>
        <v>0.58134444444444422</v>
      </c>
      <c r="U15" s="96">
        <f t="shared" si="15"/>
        <v>0.72023333333333317</v>
      </c>
      <c r="V15" s="96">
        <f t="shared" si="15"/>
        <v>0.78273333333333317</v>
      </c>
    </row>
    <row r="16" spans="2:22">
      <c r="B16" s="98">
        <f>B15+0.0056</f>
        <v>0.29950555555555552</v>
      </c>
      <c r="C16" s="275"/>
      <c r="D16" s="275"/>
      <c r="E16" s="275"/>
      <c r="F16" s="90"/>
      <c r="G16" s="275"/>
      <c r="H16" s="275"/>
      <c r="I16" s="275"/>
      <c r="J16" s="46">
        <v>25.1</v>
      </c>
      <c r="K16" s="93" t="s">
        <v>123</v>
      </c>
      <c r="L16" s="131"/>
      <c r="M16" s="131">
        <v>11.5</v>
      </c>
      <c r="N16" s="131"/>
      <c r="O16" s="131"/>
      <c r="P16" s="97"/>
      <c r="Q16" s="97"/>
      <c r="R16" s="99">
        <f>R17+0.0021</f>
        <v>0.50702777777777763</v>
      </c>
      <c r="S16" s="97"/>
      <c r="T16" s="97"/>
      <c r="U16" s="96"/>
      <c r="V16" s="96"/>
    </row>
    <row r="17" spans="2:22">
      <c r="B17" s="98">
        <f>B15+0.0077</f>
        <v>0.30160555555555552</v>
      </c>
      <c r="C17" s="91">
        <f t="shared" ref="C17:H17" si="16">C15+0.0035</f>
        <v>0.51338333333333319</v>
      </c>
      <c r="D17" s="91">
        <f t="shared" si="16"/>
        <v>0.55504999999999982</v>
      </c>
      <c r="E17" s="91">
        <f>E15+0.0035</f>
        <v>0.58629999999999982</v>
      </c>
      <c r="F17" s="90">
        <f t="shared" si="16"/>
        <v>0.65921666666666645</v>
      </c>
      <c r="G17" s="91">
        <f t="shared" si="16"/>
        <v>0.76338333333333319</v>
      </c>
      <c r="H17" s="92">
        <f t="shared" si="16"/>
        <v>0.82588333333333319</v>
      </c>
      <c r="I17" s="276">
        <v>24.6</v>
      </c>
      <c r="J17" s="46">
        <v>26.6</v>
      </c>
      <c r="K17" s="93" t="s">
        <v>39</v>
      </c>
      <c r="L17" s="131">
        <v>10</v>
      </c>
      <c r="M17" s="131">
        <v>10</v>
      </c>
      <c r="N17" s="131">
        <v>10</v>
      </c>
      <c r="O17" s="131">
        <v>10</v>
      </c>
      <c r="P17" s="94">
        <f>P18+0.0014</f>
        <v>0.24798333333333339</v>
      </c>
      <c r="Q17" s="95">
        <f t="shared" ref="Q17:V18" si="17">Q18+0.0014</f>
        <v>0.27923333333333339</v>
      </c>
      <c r="R17" s="99">
        <f t="shared" si="17"/>
        <v>0.50492777777777764</v>
      </c>
      <c r="S17" s="99">
        <f>S18+0.0014</f>
        <v>0.53270555555555543</v>
      </c>
      <c r="T17" s="99">
        <f t="shared" si="17"/>
        <v>0.57784444444444427</v>
      </c>
      <c r="U17" s="96">
        <f t="shared" si="17"/>
        <v>0.71673333333333322</v>
      </c>
      <c r="V17" s="96">
        <f t="shared" si="17"/>
        <v>0.77923333333333322</v>
      </c>
    </row>
    <row r="18" spans="2:22">
      <c r="B18" s="98">
        <f t="shared" ref="B18:H19" si="18">B17+0.0014</f>
        <v>0.30300555555555553</v>
      </c>
      <c r="C18" s="98">
        <f t="shared" si="18"/>
        <v>0.51478333333333315</v>
      </c>
      <c r="D18" s="98">
        <f t="shared" si="18"/>
        <v>0.55644999999999978</v>
      </c>
      <c r="E18" s="98">
        <f t="shared" si="18"/>
        <v>0.58769999999999978</v>
      </c>
      <c r="F18" s="90">
        <f t="shared" si="18"/>
        <v>0.66061666666666641</v>
      </c>
      <c r="G18" s="91">
        <f t="shared" si="18"/>
        <v>0.76478333333333315</v>
      </c>
      <c r="H18" s="92">
        <f t="shared" si="18"/>
        <v>0.82728333333333315</v>
      </c>
      <c r="I18" s="276">
        <v>25.6</v>
      </c>
      <c r="J18" s="46">
        <v>27.6</v>
      </c>
      <c r="K18" s="93" t="s">
        <v>40</v>
      </c>
      <c r="L18" s="131">
        <v>9</v>
      </c>
      <c r="M18" s="131">
        <v>9</v>
      </c>
      <c r="N18" s="131">
        <v>9</v>
      </c>
      <c r="O18" s="131">
        <v>9</v>
      </c>
      <c r="P18" s="94">
        <f>P19+0.0014</f>
        <v>0.24658333333333338</v>
      </c>
      <c r="Q18" s="99">
        <f t="shared" si="17"/>
        <v>0.27783333333333338</v>
      </c>
      <c r="R18" s="99">
        <f t="shared" si="17"/>
        <v>0.50352777777777769</v>
      </c>
      <c r="S18" s="99">
        <f>S19+0.0014</f>
        <v>0.53130555555555548</v>
      </c>
      <c r="T18" s="99">
        <f t="shared" si="17"/>
        <v>0.57644444444444431</v>
      </c>
      <c r="U18" s="96">
        <f t="shared" si="17"/>
        <v>0.71533333333333327</v>
      </c>
      <c r="V18" s="96">
        <f t="shared" si="17"/>
        <v>0.77783333333333327</v>
      </c>
    </row>
    <row r="19" spans="2:22">
      <c r="B19" s="90">
        <f t="shared" si="18"/>
        <v>0.30440555555555554</v>
      </c>
      <c r="C19" s="98">
        <f t="shared" si="18"/>
        <v>0.51618333333333311</v>
      </c>
      <c r="D19" s="98">
        <f t="shared" si="18"/>
        <v>0.55784999999999973</v>
      </c>
      <c r="E19" s="98">
        <f t="shared" si="18"/>
        <v>0.58909999999999973</v>
      </c>
      <c r="F19" s="90">
        <f t="shared" si="18"/>
        <v>0.66201666666666636</v>
      </c>
      <c r="G19" s="91">
        <f t="shared" si="18"/>
        <v>0.76618333333333311</v>
      </c>
      <c r="H19" s="92">
        <f t="shared" si="18"/>
        <v>0.82868333333333311</v>
      </c>
      <c r="I19" s="276">
        <v>26.5</v>
      </c>
      <c r="J19" s="46">
        <v>28.5</v>
      </c>
      <c r="K19" s="93" t="s">
        <v>41</v>
      </c>
      <c r="L19" s="131">
        <v>8.1</v>
      </c>
      <c r="M19" s="131">
        <v>8.1</v>
      </c>
      <c r="N19" s="131">
        <v>8.1</v>
      </c>
      <c r="O19" s="131">
        <v>8.1</v>
      </c>
      <c r="P19" s="94">
        <f>P20+0.0028</f>
        <v>0.24518333333333336</v>
      </c>
      <c r="Q19" s="99">
        <f t="shared" ref="Q19:V19" si="19">Q20+0.0028</f>
        <v>0.27643333333333336</v>
      </c>
      <c r="R19" s="94">
        <f t="shared" si="19"/>
        <v>0.50212777777777773</v>
      </c>
      <c r="S19" s="96">
        <f>S20+0.0028</f>
        <v>0.52990555555555552</v>
      </c>
      <c r="T19" s="97">
        <f t="shared" si="19"/>
        <v>0.57504444444444436</v>
      </c>
      <c r="U19" s="97">
        <f t="shared" si="19"/>
        <v>0.71393333333333331</v>
      </c>
      <c r="V19" s="97">
        <f t="shared" si="19"/>
        <v>0.77643333333333331</v>
      </c>
    </row>
    <row r="20" spans="2:22">
      <c r="B20" s="90">
        <f t="shared" ref="B20:H20" si="20">B19+0.0028</f>
        <v>0.30720555555555557</v>
      </c>
      <c r="C20" s="98">
        <f t="shared" si="20"/>
        <v>0.51898333333333313</v>
      </c>
      <c r="D20" s="98">
        <f t="shared" si="20"/>
        <v>0.56064999999999976</v>
      </c>
      <c r="E20" s="98">
        <f t="shared" si="20"/>
        <v>0.59189999999999976</v>
      </c>
      <c r="F20" s="90">
        <f t="shared" si="20"/>
        <v>0.66481666666666639</v>
      </c>
      <c r="G20" s="91">
        <f t="shared" si="20"/>
        <v>0.76898333333333313</v>
      </c>
      <c r="H20" s="92">
        <f t="shared" si="20"/>
        <v>0.83148333333333313</v>
      </c>
      <c r="I20" s="276">
        <v>30.6</v>
      </c>
      <c r="J20" s="46">
        <v>32.6</v>
      </c>
      <c r="K20" s="93" t="s">
        <v>42</v>
      </c>
      <c r="L20" s="131">
        <v>4</v>
      </c>
      <c r="M20" s="131">
        <v>4</v>
      </c>
      <c r="N20" s="131">
        <v>4</v>
      </c>
      <c r="O20" s="131">
        <v>4</v>
      </c>
      <c r="P20" s="94">
        <f>P21+0.0014</f>
        <v>0.24238333333333337</v>
      </c>
      <c r="Q20" s="99">
        <f t="shared" ref="Q20:V21" si="21">Q21+0.0014</f>
        <v>0.27363333333333334</v>
      </c>
      <c r="R20" s="94">
        <f t="shared" si="21"/>
        <v>0.49932777777777776</v>
      </c>
      <c r="S20" s="96">
        <f>S21+0.0014</f>
        <v>0.52710555555555549</v>
      </c>
      <c r="T20" s="97">
        <f t="shared" si="21"/>
        <v>0.57224444444444433</v>
      </c>
      <c r="U20" s="97">
        <f t="shared" si="21"/>
        <v>0.71113333333333328</v>
      </c>
      <c r="V20" s="97">
        <f t="shared" si="21"/>
        <v>0.77363333333333328</v>
      </c>
    </row>
    <row r="21" spans="2:22">
      <c r="B21" s="90">
        <f t="shared" ref="B21:H22" si="22">B20+0.0014</f>
        <v>0.30860555555555558</v>
      </c>
      <c r="C21" s="98">
        <f t="shared" si="22"/>
        <v>0.52038333333333309</v>
      </c>
      <c r="D21" s="98">
        <f t="shared" si="22"/>
        <v>0.56204999999999972</v>
      </c>
      <c r="E21" s="98">
        <f t="shared" si="22"/>
        <v>0.59329999999999972</v>
      </c>
      <c r="F21" s="90">
        <f t="shared" si="22"/>
        <v>0.66621666666666635</v>
      </c>
      <c r="G21" s="91">
        <f t="shared" si="22"/>
        <v>0.77038333333333309</v>
      </c>
      <c r="H21" s="92">
        <f t="shared" si="22"/>
        <v>0.83288333333333309</v>
      </c>
      <c r="I21" s="276">
        <v>33.299999999999997</v>
      </c>
      <c r="J21" s="30">
        <v>35.299999999999997</v>
      </c>
      <c r="K21" s="100" t="s">
        <v>43</v>
      </c>
      <c r="L21" s="131">
        <v>1.3</v>
      </c>
      <c r="M21" s="131">
        <v>1.3</v>
      </c>
      <c r="N21" s="131">
        <v>1.3</v>
      </c>
      <c r="O21" s="131">
        <v>1.3</v>
      </c>
      <c r="P21" s="94">
        <f>P22+0.0014</f>
        <v>0.24098333333333335</v>
      </c>
      <c r="Q21" s="99">
        <f t="shared" si="21"/>
        <v>0.27223333333333333</v>
      </c>
      <c r="R21" s="94">
        <f t="shared" si="21"/>
        <v>0.49792777777777775</v>
      </c>
      <c r="S21" s="96">
        <f>S22+0.0014</f>
        <v>0.52570555555555554</v>
      </c>
      <c r="T21" s="97">
        <f t="shared" si="21"/>
        <v>0.57084444444444438</v>
      </c>
      <c r="U21" s="97">
        <f t="shared" si="21"/>
        <v>0.70973333333333333</v>
      </c>
      <c r="V21" s="97">
        <f t="shared" si="21"/>
        <v>0.77223333333333333</v>
      </c>
    </row>
    <row r="22" spans="2:22" ht="14.25" customHeight="1">
      <c r="B22" s="79">
        <f t="shared" si="22"/>
        <v>0.31000555555555559</v>
      </c>
      <c r="C22" s="101">
        <f t="shared" si="22"/>
        <v>0.52178333333333304</v>
      </c>
      <c r="D22" s="101">
        <f t="shared" si="22"/>
        <v>0.56344999999999967</v>
      </c>
      <c r="E22" s="101">
        <f t="shared" si="22"/>
        <v>0.59469999999999967</v>
      </c>
      <c r="F22" s="79">
        <f t="shared" si="22"/>
        <v>0.6676166666666663</v>
      </c>
      <c r="G22" s="102">
        <f t="shared" si="22"/>
        <v>0.77178333333333304</v>
      </c>
      <c r="H22" s="81">
        <f t="shared" si="22"/>
        <v>0.83428333333333304</v>
      </c>
      <c r="I22" s="277">
        <v>34.6</v>
      </c>
      <c r="J22" s="103">
        <v>36.6</v>
      </c>
      <c r="K22" s="104" t="s">
        <v>44</v>
      </c>
      <c r="L22" s="85">
        <v>0</v>
      </c>
      <c r="M22" s="85">
        <v>0</v>
      </c>
      <c r="N22" s="85">
        <v>0</v>
      </c>
      <c r="O22" s="85">
        <v>0</v>
      </c>
      <c r="P22" s="86">
        <v>0.23958333333333334</v>
      </c>
      <c r="Q22" s="105">
        <v>0.27083333333333331</v>
      </c>
      <c r="R22" s="86">
        <v>0.49652777777777773</v>
      </c>
      <c r="S22" s="88">
        <v>0.52430555555555558</v>
      </c>
      <c r="T22" s="89">
        <v>0.56944444444444442</v>
      </c>
      <c r="U22" s="89">
        <v>0.70833333333333337</v>
      </c>
      <c r="V22" s="89">
        <v>0.77083333333333337</v>
      </c>
    </row>
    <row r="23" spans="2:22">
      <c r="B23" s="179">
        <v>1</v>
      </c>
      <c r="C23" s="178" t="s">
        <v>85</v>
      </c>
      <c r="D23" s="179">
        <v>2</v>
      </c>
      <c r="E23" s="178" t="s">
        <v>76</v>
      </c>
      <c r="F23" s="179">
        <v>3</v>
      </c>
      <c r="G23" s="178" t="s">
        <v>77</v>
      </c>
      <c r="H23" s="179">
        <v>4</v>
      </c>
      <c r="I23" s="278"/>
      <c r="J23" s="76"/>
      <c r="K23" s="106"/>
      <c r="L23" s="106"/>
      <c r="M23" s="76"/>
      <c r="N23" s="76"/>
      <c r="O23" s="76"/>
      <c r="P23" s="179">
        <v>1</v>
      </c>
      <c r="Q23" s="178" t="s">
        <v>85</v>
      </c>
      <c r="R23" s="179">
        <v>2</v>
      </c>
      <c r="S23" s="178" t="s">
        <v>76</v>
      </c>
      <c r="T23" s="179">
        <v>3</v>
      </c>
      <c r="U23" s="178" t="s">
        <v>77</v>
      </c>
      <c r="V23" s="179">
        <v>4</v>
      </c>
    </row>
    <row r="24" spans="2:22" ht="23.25" customHeight="1">
      <c r="B24" s="194">
        <v>36.6</v>
      </c>
      <c r="C24" s="194">
        <v>34.6</v>
      </c>
      <c r="D24" s="194">
        <v>34.6</v>
      </c>
      <c r="E24" s="194">
        <v>34.6</v>
      </c>
      <c r="F24" s="194">
        <v>34.6</v>
      </c>
      <c r="G24" s="194">
        <v>34.6</v>
      </c>
      <c r="H24" s="194">
        <v>34.6</v>
      </c>
      <c r="I24" s="279"/>
      <c r="J24" s="8"/>
      <c r="K24" s="107"/>
      <c r="L24" s="107"/>
      <c r="M24" s="107"/>
      <c r="N24" s="107"/>
      <c r="O24" s="107"/>
      <c r="P24" s="194">
        <v>35.200000000000003</v>
      </c>
      <c r="Q24" s="194">
        <v>34.6</v>
      </c>
      <c r="R24" s="194">
        <v>36.6</v>
      </c>
      <c r="S24" s="194">
        <v>34.6</v>
      </c>
      <c r="T24" s="194">
        <v>33.6</v>
      </c>
      <c r="U24" s="194">
        <v>33.6</v>
      </c>
      <c r="V24" s="194">
        <v>33.6</v>
      </c>
    </row>
    <row r="25" spans="2:22">
      <c r="B25" s="272" t="s">
        <v>122</v>
      </c>
      <c r="C25" s="7"/>
      <c r="D25" s="7"/>
      <c r="E25" s="7"/>
      <c r="F25" s="7"/>
      <c r="G25" s="7"/>
      <c r="H25" s="7"/>
      <c r="I25" s="7"/>
      <c r="J25" s="7"/>
      <c r="K25" s="262" t="s">
        <v>111</v>
      </c>
      <c r="L25" s="280"/>
      <c r="M25" s="8"/>
      <c r="N25" s="8"/>
      <c r="O25" s="8"/>
      <c r="Q25" s="7"/>
      <c r="R25" s="272" t="s">
        <v>122</v>
      </c>
      <c r="S25" s="7"/>
      <c r="T25" s="7"/>
      <c r="U25" s="7"/>
      <c r="V25" s="7"/>
    </row>
    <row r="26" spans="2:22" ht="15.75">
      <c r="B26" s="1"/>
      <c r="C26" s="5"/>
      <c r="D26" s="1"/>
      <c r="G26" s="1"/>
      <c r="H26" s="1"/>
      <c r="I26" s="1"/>
      <c r="J26" s="1"/>
      <c r="K26" s="259">
        <f>B24+C24+D24+E24+F24+G24+H24+P24+Q24+R24+S24+T24+U24+V24</f>
        <v>486.00000000000011</v>
      </c>
      <c r="L26" s="281"/>
      <c r="M26" s="292" t="s">
        <v>94</v>
      </c>
      <c r="N26" s="293"/>
      <c r="O26" s="293"/>
      <c r="P26" s="293"/>
      <c r="Q26" s="293"/>
      <c r="R26" s="1"/>
      <c r="S26" s="1"/>
      <c r="T26" s="1"/>
      <c r="U26" s="1"/>
      <c r="V26" s="1"/>
    </row>
    <row r="27" spans="2:22">
      <c r="B27" s="127"/>
      <c r="C27" s="326" t="s">
        <v>91</v>
      </c>
      <c r="D27" s="326"/>
      <c r="E27" s="326"/>
      <c r="F27" s="326"/>
      <c r="G27" s="326"/>
      <c r="H27" s="47"/>
      <c r="I27" s="47"/>
    </row>
    <row r="28" spans="2:22">
      <c r="B28" s="129"/>
      <c r="C28" s="326" t="s">
        <v>92</v>
      </c>
      <c r="D28" s="326"/>
      <c r="E28" s="326"/>
      <c r="F28" s="326"/>
      <c r="G28" s="326"/>
      <c r="H28" s="47"/>
      <c r="I28" s="47"/>
    </row>
    <row r="29" spans="2:22">
      <c r="B29" s="128"/>
      <c r="C29" s="326" t="s">
        <v>93</v>
      </c>
      <c r="D29" s="326"/>
      <c r="E29" s="326"/>
      <c r="F29" s="326"/>
      <c r="G29" s="326"/>
      <c r="H29" s="47"/>
      <c r="I29" s="47"/>
    </row>
    <row r="30" spans="2:22">
      <c r="B30" s="145" t="s">
        <v>97</v>
      </c>
      <c r="C30" s="245" t="s">
        <v>98</v>
      </c>
      <c r="D30" s="245"/>
      <c r="E30" s="245"/>
      <c r="F30" s="245"/>
      <c r="G30" s="245"/>
      <c r="H30" s="213"/>
      <c r="I30" s="213"/>
    </row>
    <row r="31" spans="2:22">
      <c r="B31" s="217" t="s">
        <v>0</v>
      </c>
      <c r="C31" s="214" t="s">
        <v>83</v>
      </c>
      <c r="D31" s="214"/>
      <c r="E31" s="214"/>
      <c r="F31" s="215"/>
      <c r="G31" s="216"/>
      <c r="H31" s="214"/>
      <c r="I31" s="214"/>
    </row>
    <row r="32" spans="2:22">
      <c r="B32" s="244"/>
      <c r="C32" s="327"/>
      <c r="D32" s="327"/>
      <c r="E32" s="327"/>
      <c r="F32" s="327"/>
      <c r="G32" s="327"/>
      <c r="K32" s="291" t="s">
        <v>113</v>
      </c>
      <c r="L32" s="291"/>
      <c r="M32" s="291"/>
      <c r="N32" s="291"/>
      <c r="O32" s="263"/>
    </row>
    <row r="33" spans="2:18">
      <c r="K33" s="264" t="s">
        <v>78</v>
      </c>
      <c r="L33" s="265"/>
      <c r="M33" s="286" t="s">
        <v>79</v>
      </c>
      <c r="N33" s="287"/>
      <c r="O33" s="267"/>
    </row>
    <row r="34" spans="2:18">
      <c r="K34" s="264">
        <f>B24+D24+E24+G24+H24+Q24+R24+T24+U24+V24</f>
        <v>347.00000000000006</v>
      </c>
      <c r="L34" s="264"/>
      <c r="M34" s="285">
        <f>K34*185</f>
        <v>64195.000000000007</v>
      </c>
      <c r="N34" s="285"/>
      <c r="O34" s="268"/>
    </row>
    <row r="35" spans="2:18">
      <c r="B35" s="200">
        <v>1</v>
      </c>
      <c r="C35" s="332" t="s">
        <v>89</v>
      </c>
      <c r="D35" s="332"/>
    </row>
    <row r="36" spans="2:18">
      <c r="B36" s="201" t="s">
        <v>85</v>
      </c>
      <c r="C36" s="332" t="s">
        <v>90</v>
      </c>
      <c r="D36" s="332"/>
      <c r="K36" s="283" t="s">
        <v>115</v>
      </c>
      <c r="L36" s="283"/>
      <c r="M36" s="283"/>
      <c r="N36" s="283"/>
      <c r="O36" s="263"/>
      <c r="P36" s="321"/>
      <c r="Q36" s="321"/>
      <c r="R36" s="321"/>
    </row>
    <row r="37" spans="2:18">
      <c r="K37" s="264" t="s">
        <v>78</v>
      </c>
      <c r="L37" s="265"/>
      <c r="M37" s="286" t="s">
        <v>79</v>
      </c>
      <c r="N37" s="287"/>
      <c r="O37" s="267"/>
      <c r="P37" s="269"/>
      <c r="Q37" s="321"/>
      <c r="R37" s="321"/>
    </row>
    <row r="38" spans="2:18">
      <c r="K38" s="264">
        <f>C24+F24+P24+S24</f>
        <v>139</v>
      </c>
      <c r="L38" s="264"/>
      <c r="M38" s="285">
        <f>K38*260</f>
        <v>36140</v>
      </c>
      <c r="N38" s="285"/>
      <c r="O38" s="268"/>
      <c r="P38" s="269"/>
      <c r="Q38" s="322"/>
      <c r="R38" s="322"/>
    </row>
    <row r="39" spans="2:18">
      <c r="K39" s="267"/>
      <c r="L39" s="267"/>
      <c r="M39" s="268"/>
      <c r="N39" s="268"/>
      <c r="O39" s="268"/>
      <c r="P39" s="226"/>
      <c r="Q39" s="228"/>
      <c r="R39" s="228"/>
    </row>
    <row r="40" spans="2:18">
      <c r="K40" s="288" t="s">
        <v>114</v>
      </c>
      <c r="L40" s="288"/>
      <c r="M40" s="288"/>
      <c r="N40" s="288"/>
      <c r="O40" s="268"/>
      <c r="P40" s="226"/>
      <c r="Q40" s="228"/>
      <c r="R40" s="228"/>
    </row>
    <row r="41" spans="2:18">
      <c r="K41" s="264" t="s">
        <v>78</v>
      </c>
      <c r="L41" s="265"/>
      <c r="M41" s="286" t="s">
        <v>79</v>
      </c>
      <c r="N41" s="287"/>
      <c r="O41" s="268"/>
      <c r="P41" s="226"/>
      <c r="Q41" s="228"/>
      <c r="R41" s="228"/>
    </row>
    <row r="42" spans="2:18">
      <c r="K42" s="282">
        <f>K26</f>
        <v>486.00000000000011</v>
      </c>
      <c r="L42" s="282"/>
      <c r="M42" s="285">
        <f>K42*185</f>
        <v>89910.000000000015</v>
      </c>
      <c r="N42" s="285"/>
      <c r="O42" s="268"/>
      <c r="P42" s="226"/>
      <c r="Q42" s="228"/>
      <c r="R42" s="228"/>
    </row>
    <row r="43" spans="2:18">
      <c r="K43" s="271"/>
      <c r="L43" s="271"/>
      <c r="M43" s="268"/>
      <c r="N43" s="268"/>
      <c r="O43" s="268"/>
      <c r="P43" s="226"/>
      <c r="Q43" s="228"/>
      <c r="R43" s="228"/>
    </row>
    <row r="44" spans="2:18">
      <c r="K44" s="283" t="s">
        <v>112</v>
      </c>
      <c r="L44" s="283"/>
      <c r="M44" s="283"/>
      <c r="N44" s="283"/>
      <c r="O44" s="268"/>
      <c r="P44" s="226"/>
      <c r="Q44" s="228"/>
      <c r="R44" s="228"/>
    </row>
    <row r="45" spans="2:18">
      <c r="K45" s="284">
        <f>K38</f>
        <v>139</v>
      </c>
      <c r="L45" s="266"/>
      <c r="M45" s="285" t="s">
        <v>79</v>
      </c>
      <c r="N45" s="285"/>
      <c r="O45" s="268"/>
      <c r="P45" s="226"/>
      <c r="Q45" s="228"/>
      <c r="R45" s="228"/>
    </row>
    <row r="46" spans="2:18">
      <c r="K46" s="284"/>
      <c r="L46" s="266"/>
      <c r="M46" s="285">
        <f>K45*75</f>
        <v>10425</v>
      </c>
      <c r="N46" s="285"/>
      <c r="O46" s="268"/>
      <c r="P46" s="226"/>
      <c r="Q46" s="228"/>
      <c r="R46" s="228"/>
    </row>
    <row r="48" spans="2:18">
      <c r="K48" s="301" t="s">
        <v>80</v>
      </c>
      <c r="L48" s="301"/>
      <c r="M48" s="301"/>
      <c r="N48" s="301"/>
      <c r="O48" s="120"/>
    </row>
    <row r="49" spans="11:15">
      <c r="K49" s="302">
        <f>M34+M38</f>
        <v>100335</v>
      </c>
      <c r="L49" s="302"/>
      <c r="M49" s="302"/>
      <c r="N49" s="302"/>
      <c r="O49" s="121"/>
    </row>
  </sheetData>
  <mergeCells count="35">
    <mergeCell ref="K48:N48"/>
    <mergeCell ref="K49:N49"/>
    <mergeCell ref="K40:N40"/>
    <mergeCell ref="M41:N41"/>
    <mergeCell ref="M42:N42"/>
    <mergeCell ref="K44:N44"/>
    <mergeCell ref="K45:K46"/>
    <mergeCell ref="M45:N45"/>
    <mergeCell ref="M46:N46"/>
    <mergeCell ref="M37:N37"/>
    <mergeCell ref="Q37:R37"/>
    <mergeCell ref="M38:N38"/>
    <mergeCell ref="C35:D35"/>
    <mergeCell ref="C27:G27"/>
    <mergeCell ref="C28:G28"/>
    <mergeCell ref="M33:N33"/>
    <mergeCell ref="M34:N34"/>
    <mergeCell ref="C36:D36"/>
    <mergeCell ref="K36:N36"/>
    <mergeCell ref="P36:R36"/>
    <mergeCell ref="Q38:R38"/>
    <mergeCell ref="C32:G32"/>
    <mergeCell ref="K32:N32"/>
    <mergeCell ref="M4:M5"/>
    <mergeCell ref="B4:H4"/>
    <mergeCell ref="I4:I5"/>
    <mergeCell ref="J4:J5"/>
    <mergeCell ref="K4:K5"/>
    <mergeCell ref="L4:L5"/>
    <mergeCell ref="N4:N5"/>
    <mergeCell ref="I2:O3"/>
    <mergeCell ref="O4:O5"/>
    <mergeCell ref="P4:V4"/>
    <mergeCell ref="M26:Q26"/>
    <mergeCell ref="C29:G29"/>
  </mergeCells>
  <pageMargins left="0.7" right="0.7" top="0.75" bottom="0.75" header="0.3" footer="0.3"/>
  <pageSetup orientation="landscape" horizontalDpi="0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2:F19"/>
  <sheetViews>
    <sheetView workbookViewId="0">
      <selection activeCell="E17" sqref="E17"/>
    </sheetView>
  </sheetViews>
  <sheetFormatPr defaultRowHeight="15"/>
  <cols>
    <col min="1" max="1" width="6" customWidth="1"/>
    <col min="2" max="2" width="14.140625" customWidth="1"/>
    <col min="3" max="3" width="17" customWidth="1"/>
    <col min="4" max="4" width="16.42578125" customWidth="1"/>
    <col min="5" max="5" width="22.7109375" customWidth="1"/>
  </cols>
  <sheetData>
    <row r="2" spans="2:6">
      <c r="C2" s="229"/>
    </row>
    <row r="3" spans="2:6" ht="15" customHeight="1">
      <c r="C3" s="115"/>
    </row>
    <row r="4" spans="2:6">
      <c r="B4" s="119" t="s">
        <v>63</v>
      </c>
      <c r="C4" s="234" t="s">
        <v>108</v>
      </c>
      <c r="D4" s="227" t="s">
        <v>107</v>
      </c>
      <c r="E4" s="119" t="s">
        <v>81</v>
      </c>
    </row>
    <row r="5" spans="2:6">
      <c r="B5" s="230" t="s">
        <v>104</v>
      </c>
      <c r="C5" s="231" t="s">
        <v>105</v>
      </c>
      <c r="D5" s="230" t="s">
        <v>106</v>
      </c>
      <c r="E5" s="230" t="s">
        <v>110</v>
      </c>
    </row>
    <row r="6" spans="2:6">
      <c r="B6" s="4">
        <v>1</v>
      </c>
      <c r="C6" s="260" t="e">
        <f>'1-Tomislavci-Pačir'!#REF!</f>
        <v>#REF!</v>
      </c>
      <c r="D6" s="232" t="e">
        <f>'1-Tomislavci-Pačir'!#REF!</f>
        <v>#REF!</v>
      </c>
      <c r="E6" s="6" t="e">
        <f>'1-Tomislavci-Pačir'!#REF!</f>
        <v>#REF!</v>
      </c>
      <c r="F6" s="110"/>
    </row>
    <row r="7" spans="2:6">
      <c r="B7" s="264" t="s">
        <v>124</v>
      </c>
      <c r="C7" s="260" t="e">
        <f>'1А-Krivaja-G.Rogatica'!#REF!</f>
        <v>#REF!</v>
      </c>
      <c r="D7" s="232" t="e">
        <f>'1А-Krivaja-G.Rogatica'!#REF!</f>
        <v>#REF!</v>
      </c>
      <c r="E7" s="6" t="e">
        <f>'1А-Krivaja-G.Rogatica'!#REF!</f>
        <v>#REF!</v>
      </c>
      <c r="F7" s="110"/>
    </row>
    <row r="8" spans="2:6">
      <c r="B8" s="4">
        <v>2</v>
      </c>
      <c r="C8" s="260" t="e">
        <f>'2-Bajša-Srednji Salaš'!#REF!</f>
        <v>#REF!</v>
      </c>
      <c r="D8" s="232" t="e">
        <f>'2-Bajša-Srednji Salaš'!#REF!</f>
        <v>#REF!</v>
      </c>
      <c r="E8" s="6" t="e">
        <f>'2-Bajša-Srednji Salaš'!#REF!</f>
        <v>#REF!</v>
      </c>
      <c r="F8" s="110"/>
    </row>
    <row r="9" spans="2:6">
      <c r="B9" s="4">
        <v>3</v>
      </c>
      <c r="C9" s="260" t="e">
        <f>'3-M.Beograd-Karađorđevo'!#REF!</f>
        <v>#REF!</v>
      </c>
      <c r="D9" s="232" t="e">
        <f>'3-M.Beograd-Karađorđevo'!#REF!</f>
        <v>#REF!</v>
      </c>
      <c r="E9" s="6" t="e">
        <f>'3-M.Beograd-Karađorđevo'!#REF!</f>
        <v>#REF!</v>
      </c>
      <c r="F9" s="110"/>
    </row>
    <row r="10" spans="2:6">
      <c r="B10" s="4">
        <v>4</v>
      </c>
      <c r="C10" s="260" t="e">
        <f>'4-Novo Orahovo'!#REF!</f>
        <v>#REF!</v>
      </c>
      <c r="D10" s="232" t="e">
        <f>'4-Novo Orahovo'!#REF!</f>
        <v>#REF!</v>
      </c>
      <c r="E10" s="6" t="e">
        <f>'4-Novo Orahovo'!#REF!</f>
        <v>#REF!</v>
      </c>
      <c r="F10" s="110"/>
    </row>
    <row r="11" spans="2:6">
      <c r="B11" s="264" t="s">
        <v>125</v>
      </c>
      <c r="C11" s="260" t="e">
        <f>'4А-Mićunovo'!#REF!</f>
        <v>#REF!</v>
      </c>
      <c r="D11" s="232" t="e">
        <f>'4А-Mićunovo'!#REF!</f>
        <v>#REF!</v>
      </c>
      <c r="E11" s="6" t="e">
        <f>'4А-Mićunovo'!#REF!</f>
        <v>#REF!</v>
      </c>
      <c r="F11" s="110"/>
    </row>
    <row r="12" spans="2:6">
      <c r="B12" s="4">
        <v>5</v>
      </c>
      <c r="C12" s="260">
        <f>'5-Kavilo'!K45</f>
        <v>139</v>
      </c>
      <c r="D12" s="232">
        <f>'5-Kavilo'!K42</f>
        <v>486.00000000000011</v>
      </c>
      <c r="E12" s="6">
        <f>'5-Kavilo'!M42+'5-Kavilo'!M46</f>
        <v>100335.00000000001</v>
      </c>
      <c r="F12" s="110"/>
    </row>
    <row r="13" spans="2:6">
      <c r="B13" s="222" t="s">
        <v>102</v>
      </c>
      <c r="C13" s="260" t="e">
        <f>SUM(C6:C12)</f>
        <v>#REF!</v>
      </c>
      <c r="D13" s="232" t="e">
        <f>SUM(D6:D12)</f>
        <v>#REF!</v>
      </c>
      <c r="E13" s="6"/>
      <c r="F13" s="110"/>
    </row>
    <row r="14" spans="2:6">
      <c r="B14" s="118" t="s">
        <v>103</v>
      </c>
      <c r="C14" s="261" t="e">
        <f>C13*75</f>
        <v>#REF!</v>
      </c>
      <c r="D14" s="233" t="e">
        <f>D13*185</f>
        <v>#REF!</v>
      </c>
      <c r="E14" s="130" t="e">
        <f>SUM(E6:E12)</f>
        <v>#REF!</v>
      </c>
    </row>
    <row r="15" spans="2:6">
      <c r="E15" s="3"/>
    </row>
    <row r="16" spans="2:6">
      <c r="E16" s="3"/>
    </row>
    <row r="17" spans="2:5">
      <c r="E17" s="3"/>
    </row>
    <row r="18" spans="2:5">
      <c r="B18" t="s">
        <v>100</v>
      </c>
    </row>
    <row r="19" spans="2:5">
      <c r="B19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1-Tomislavci-Pačir</vt:lpstr>
      <vt:lpstr>1А-Krivaja-G.Rogatica</vt:lpstr>
      <vt:lpstr>2-Bajša-Srednji Salaš</vt:lpstr>
      <vt:lpstr>3-M.Beograd-Karađorđevo</vt:lpstr>
      <vt:lpstr>4-Novo Orahovo</vt:lpstr>
      <vt:lpstr>4А-Mićunovo</vt:lpstr>
      <vt:lpstr>5-Kavilo</vt:lpstr>
      <vt:lpstr>км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2024-10-21T18:43:27Z</dcterms:modified>
</cp:coreProperties>
</file>